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Dietric\Desktop\PHEV\epa-generic-multicycle-calculator-per-SAE J1634--2016-03-08\"/>
    </mc:Choice>
  </mc:AlternateContent>
  <xr:revisionPtr revIDLastSave="0" documentId="13_ncr:1_{E8D394C7-06C6-4F2F-BB31-A2553C98391B}" xr6:coauthVersionLast="41" xr6:coauthVersionMax="41" xr10:uidLastSave="{00000000-0000-0000-0000-000000000000}"/>
  <bookViews>
    <workbookView xWindow="2025" yWindow="105" windowWidth="26340" windowHeight="14670" xr2:uid="{00000000-000D-0000-FFFF-FFFF00000000}"/>
  </bookViews>
  <sheets>
    <sheet name="Normal Mode(EPA_Rawdata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2" l="1"/>
  <c r="B20" i="2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B29" i="2" l="1"/>
  <c r="B24" i="2"/>
  <c r="C24" i="2" s="1"/>
  <c r="B27" i="2"/>
  <c r="C27" i="2" s="1"/>
  <c r="C29" i="2" l="1"/>
  <c r="D29" i="2" s="1"/>
  <c r="E29" i="2" s="1"/>
  <c r="H29" i="2"/>
  <c r="E24" i="2"/>
  <c r="D24" i="2"/>
  <c r="F12" i="2"/>
  <c r="F14" i="2"/>
  <c r="F13" i="2"/>
  <c r="F15" i="2"/>
  <c r="B28" i="2" l="1"/>
  <c r="C28" i="2" l="1"/>
  <c r="D28" i="2" s="1"/>
  <c r="E28" i="2" s="1"/>
  <c r="H28" i="2"/>
</calcChain>
</file>

<file path=xl/sharedStrings.xml><?xml version="1.0" encoding="utf-8"?>
<sst xmlns="http://schemas.openxmlformats.org/spreadsheetml/2006/main" count="62" uniqueCount="51">
  <si>
    <t>Vehicle</t>
  </si>
  <si>
    <t>Test Number</t>
  </si>
  <si>
    <t>Lab</t>
  </si>
  <si>
    <t>NVFEL</t>
  </si>
  <si>
    <t>Cycle</t>
  </si>
  <si>
    <t>Energy (Wh)</t>
  </si>
  <si>
    <t>Distance (mi)</t>
  </si>
  <si>
    <t>ECdc_cyc</t>
  </si>
  <si>
    <t>Kuwgt</t>
  </si>
  <si>
    <t>Kwgt</t>
  </si>
  <si>
    <t>AC WattHrs</t>
  </si>
  <si>
    <t>UDDS1</t>
  </si>
  <si>
    <t>UDDS2</t>
  </si>
  <si>
    <t>UDDS3</t>
  </si>
  <si>
    <t>UDDS4</t>
  </si>
  <si>
    <t>HWY1</t>
  </si>
  <si>
    <t>HWY2</t>
  </si>
  <si>
    <t>SS1</t>
  </si>
  <si>
    <t>SS2</t>
  </si>
  <si>
    <t>TOTAL</t>
  </si>
  <si>
    <t>K-Factors</t>
  </si>
  <si>
    <t>Unweighted</t>
  </si>
  <si>
    <t>Weighted</t>
  </si>
  <si>
    <t>NA</t>
  </si>
  <si>
    <t>Results</t>
  </si>
  <si>
    <t>Range (mi)</t>
  </si>
  <si>
    <t>AC Wh/mi</t>
  </si>
  <si>
    <t>MPGe</t>
    <phoneticPr fontId="7" type="noConversion"/>
  </si>
  <si>
    <t>UDDSu</t>
  </si>
  <si>
    <t>UDDSw</t>
  </si>
  <si>
    <t>HWY</t>
  </si>
  <si>
    <t>Note:</t>
  </si>
  <si>
    <t>1. Fill in yellow shaded areas to compute range and AC wh/mi results</t>
  </si>
  <si>
    <t>2. Weighted results based on SAE J1634 calculations</t>
  </si>
  <si>
    <t>3. Final values in green shaded area should be rounded to appropriate significant digits</t>
  </si>
  <si>
    <t>kWh/100mi</t>
    <phoneticPr fontId="2" type="noConversion"/>
  </si>
  <si>
    <t>kWh/100mi</t>
    <phoneticPr fontId="2" type="noConversion"/>
  </si>
  <si>
    <t>EPA version</t>
    <phoneticPr fontId="2" type="noConversion"/>
  </si>
  <si>
    <t xml:space="preserve">Manufacturer: </t>
  </si>
  <si>
    <t>Test Date</t>
  </si>
  <si>
    <t>Comments:</t>
  </si>
  <si>
    <t>XXXXX</t>
  </si>
  <si>
    <t>Model Year</t>
  </si>
  <si>
    <t>Carline:</t>
  </si>
  <si>
    <t>XX/XX/XXXX</t>
  </si>
  <si>
    <t>Recharge</t>
  </si>
  <si>
    <t>EPA EV Multicycle Calculator (SAE J1634 Oct 2012)</t>
  </si>
  <si>
    <t>D.Good</t>
  </si>
  <si>
    <t>As used by EPA laboratory</t>
  </si>
  <si>
    <t>March 8, 2016</t>
  </si>
  <si>
    <t>Tested in "Normal" Mode (EPA raw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</si>
</sst>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0.00000"/>
    <numFmt numFmtId="167" formatCode="[$-409]mmmm\ d\,\ yyyy;@"/>
  </numFmts>
  <fonts count="12">
    <font>
      <sz val="11"/>
      <color theme="1"/>
      <name val="Calibri"/>
      <family val="2"/>
      <charset val="129"/>
      <scheme val="minor"/>
    </font>
    <font>
      <b/>
      <sz val="10"/>
      <name val="Arial"/>
      <family val="2"/>
    </font>
    <font>
      <sz val="8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8"/>
      <name val="Calibri"/>
      <family val="3"/>
      <charset val="129"/>
      <scheme val="minor"/>
    </font>
    <font>
      <b/>
      <sz val="11"/>
      <color rgb="FFFF0000"/>
      <name val="Calibri"/>
      <family val="2"/>
      <scheme val="minor"/>
    </font>
    <font>
      <sz val="11"/>
      <name val="돋움"/>
      <family val="3"/>
      <charset val="129"/>
    </font>
    <font>
      <b/>
      <sz val="11"/>
      <color theme="1"/>
      <name val="Calibri"/>
      <family val="3"/>
      <charset val="129"/>
      <scheme val="minor"/>
    </font>
    <font>
      <sz val="11"/>
      <color rgb="FFFF0000"/>
      <name val="Calibri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40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5" fillId="2" borderId="0" xfId="0" applyFont="1" applyFill="1" applyAlignment="1"/>
    <xf numFmtId="2" fontId="0" fillId="0" borderId="0" xfId="0" applyNumberFormat="1" applyAlignment="1"/>
    <xf numFmtId="0" fontId="6" fillId="0" borderId="0" xfId="0" applyFont="1" applyAlignment="1"/>
    <xf numFmtId="2" fontId="6" fillId="0" borderId="0" xfId="0" applyNumberFormat="1" applyFont="1" applyAlignment="1"/>
    <xf numFmtId="164" fontId="6" fillId="0" borderId="0" xfId="0" applyNumberFormat="1" applyFont="1" applyAlignment="1"/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8" fillId="0" borderId="0" xfId="0" applyNumberFormat="1" applyFont="1" applyAlignment="1"/>
    <xf numFmtId="0" fontId="4" fillId="3" borderId="0" xfId="0" applyFont="1" applyFill="1" applyAlignment="1"/>
    <xf numFmtId="2" fontId="6" fillId="3" borderId="0" xfId="0" applyNumberFormat="1" applyFont="1" applyFill="1" applyAlignment="1"/>
    <xf numFmtId="2" fontId="8" fillId="3" borderId="0" xfId="0" applyNumberFormat="1" applyFont="1" applyFill="1" applyAlignment="1"/>
    <xf numFmtId="0" fontId="10" fillId="0" borderId="1" xfId="0" applyFont="1" applyBorder="1" applyAlignment="1"/>
    <xf numFmtId="0" fontId="10" fillId="0" borderId="2" xfId="0" applyFont="1" applyBorder="1" applyAlignment="1"/>
    <xf numFmtId="165" fontId="10" fillId="0" borderId="2" xfId="0" applyNumberFormat="1" applyFont="1" applyBorder="1" applyAlignment="1"/>
    <xf numFmtId="165" fontId="10" fillId="0" borderId="3" xfId="0" applyNumberFormat="1" applyFont="1" applyBorder="1" applyAlignment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6" fontId="0" fillId="4" borderId="2" xfId="0" applyNumberFormat="1" applyFill="1" applyBorder="1" applyAlignment="1">
      <alignment horizontal="center"/>
    </xf>
    <xf numFmtId="166" fontId="0" fillId="4" borderId="3" xfId="0" applyNumberFormat="1" applyFill="1" applyBorder="1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8" fillId="0" borderId="0" xfId="0" applyFont="1" applyAlignment="1"/>
    <xf numFmtId="0" fontId="11" fillId="0" borderId="0" xfId="0" applyFont="1" applyFill="1" applyAlignment="1">
      <alignment horizontal="right"/>
    </xf>
    <xf numFmtId="0" fontId="0" fillId="0" borderId="0" xfId="0" applyFill="1" applyAlignment="1"/>
    <xf numFmtId="14" fontId="11" fillId="0" borderId="0" xfId="0" applyNumberFormat="1" applyFont="1" applyFill="1" applyAlignment="1">
      <alignment horizontal="left"/>
    </xf>
    <xf numFmtId="167" fontId="0" fillId="0" borderId="0" xfId="0" quotePrefix="1" applyNumberForma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10" fillId="0" borderId="5" xfId="0" applyNumberFormat="1" applyFont="1" applyBorder="1" applyAlignment="1">
      <alignment horizontal="center"/>
    </xf>
    <xf numFmtId="165" fontId="10" fillId="0" borderId="7" xfId="0" applyNumberFormat="1" applyFont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</cellXfs>
  <cellStyles count="2">
    <cellStyle name="Normal" xfId="0" builtinId="0"/>
    <cellStyle name="표준_08MY 신연비계산표(종합본)-08MY $2.65 기준" xfId="1" xr:uid="{00000000-0005-0000-0000-000001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1:H34"/>
  <sheetViews>
    <sheetView tabSelected="1" workbookViewId="0">
      <selection activeCell="E19" sqref="E19"/>
    </sheetView>
  </sheetViews>
  <sheetFormatPr defaultColWidth="9" defaultRowHeight="15"/>
  <cols>
    <col min="1" max="1" width="14.85546875" style="2" customWidth="1"/>
    <col min="2" max="2" width="11.7109375" style="2" bestFit="1" customWidth="1"/>
    <col min="3" max="3" width="12.7109375" style="2" bestFit="1" customWidth="1"/>
    <col min="4" max="4" width="10.140625" style="2" bestFit="1" customWidth="1"/>
    <col min="5" max="7" width="9" style="2"/>
    <col min="8" max="8" width="15.42578125" style="2" customWidth="1"/>
    <col min="9" max="16384" width="9" style="2"/>
  </cols>
  <sheetData>
    <row r="1" spans="1:8">
      <c r="A1" s="1" t="s">
        <v>46</v>
      </c>
    </row>
    <row r="2" spans="1:8">
      <c r="A2" s="1" t="s">
        <v>38</v>
      </c>
      <c r="B2" s="28" t="s">
        <v>41</v>
      </c>
      <c r="G2" s="2" t="s">
        <v>48</v>
      </c>
    </row>
    <row r="3" spans="1:8">
      <c r="A3" s="1" t="s">
        <v>43</v>
      </c>
      <c r="B3" s="28" t="s">
        <v>41</v>
      </c>
    </row>
    <row r="4" spans="1:8">
      <c r="A4" s="1" t="s">
        <v>42</v>
      </c>
      <c r="B4" s="28" t="s">
        <v>41</v>
      </c>
      <c r="G4" s="2" t="s">
        <v>47</v>
      </c>
      <c r="H4" s="31" t="s">
        <v>49</v>
      </c>
    </row>
    <row r="5" spans="1:8">
      <c r="A5" s="1" t="s">
        <v>0</v>
      </c>
      <c r="B5" s="28" t="s">
        <v>41</v>
      </c>
      <c r="E5" s="27"/>
    </row>
    <row r="6" spans="1:8">
      <c r="A6" s="3" t="s">
        <v>1</v>
      </c>
      <c r="B6" s="28" t="s">
        <v>41</v>
      </c>
    </row>
    <row r="7" spans="1:8">
      <c r="A7" s="3" t="s">
        <v>40</v>
      </c>
      <c r="B7" s="27" t="s">
        <v>50</v>
      </c>
    </row>
    <row r="8" spans="1:8">
      <c r="A8" s="1" t="s">
        <v>2</v>
      </c>
      <c r="B8" s="29" t="s">
        <v>3</v>
      </c>
    </row>
    <row r="9" spans="1:8">
      <c r="A9" s="1" t="s">
        <v>39</v>
      </c>
      <c r="B9" s="30" t="s">
        <v>44</v>
      </c>
    </row>
    <row r="10" spans="1:8">
      <c r="A10" s="1"/>
      <c r="H10" s="2" t="s">
        <v>45</v>
      </c>
    </row>
    <row r="11" spans="1:8">
      <c r="A11" s="2" t="s">
        <v>4</v>
      </c>
      <c r="B11" s="2" t="s">
        <v>5</v>
      </c>
      <c r="C11" s="2" t="s">
        <v>6</v>
      </c>
      <c r="D11" s="4" t="s">
        <v>7</v>
      </c>
      <c r="E11" s="4" t="s">
        <v>8</v>
      </c>
      <c r="F11" s="4" t="s">
        <v>9</v>
      </c>
      <c r="H11" s="4" t="s">
        <v>10</v>
      </c>
    </row>
    <row r="12" spans="1:8">
      <c r="A12" s="2" t="s">
        <v>11</v>
      </c>
      <c r="B12" s="5">
        <v>1341</v>
      </c>
      <c r="C12" s="5">
        <v>7.46</v>
      </c>
      <c r="D12" s="6">
        <f t="shared" ref="D12:D17" si="0">B12/C12</f>
        <v>179.75871313672923</v>
      </c>
      <c r="E12" s="6">
        <f>D12*$B$23</f>
        <v>44.939678284182307</v>
      </c>
      <c r="F12" s="6">
        <f>D12*B24</f>
        <v>9.4602423105982449</v>
      </c>
      <c r="H12" s="5">
        <v>29167.5</v>
      </c>
    </row>
    <row r="13" spans="1:8">
      <c r="A13" s="2" t="s">
        <v>12</v>
      </c>
      <c r="B13" s="5">
        <v>1303</v>
      </c>
      <c r="C13" s="5">
        <v>7.4669999999999996</v>
      </c>
      <c r="D13" s="6">
        <f t="shared" si="0"/>
        <v>174.5011383420383</v>
      </c>
      <c r="E13" s="6">
        <f>D13*$B$23</f>
        <v>43.625284585509576</v>
      </c>
      <c r="F13" s="6">
        <f>D13*$C$24</f>
        <v>55.105862925013469</v>
      </c>
    </row>
    <row r="14" spans="1:8">
      <c r="A14" s="2" t="s">
        <v>13</v>
      </c>
      <c r="B14" s="5">
        <v>1297</v>
      </c>
      <c r="C14" s="5">
        <v>7.4480000000000004</v>
      </c>
      <c r="D14" s="6">
        <f t="shared" si="0"/>
        <v>174.14070891514498</v>
      </c>
      <c r="E14" s="6">
        <f>D14*$B$23</f>
        <v>43.535177228786246</v>
      </c>
      <c r="F14" s="6">
        <f>D14*$C$24</f>
        <v>54.992042609677803</v>
      </c>
    </row>
    <row r="15" spans="1:8">
      <c r="A15" s="2" t="s">
        <v>14</v>
      </c>
      <c r="B15" s="5">
        <v>1281</v>
      </c>
      <c r="C15" s="5">
        <v>7.4580000000000002</v>
      </c>
      <c r="D15" s="6">
        <f t="shared" si="0"/>
        <v>171.76186645213193</v>
      </c>
      <c r="E15" s="6">
        <f>D15*$B$23</f>
        <v>42.940466613032982</v>
      </c>
      <c r="F15" s="6">
        <f>D15*$C$24</f>
        <v>54.240825924603492</v>
      </c>
    </row>
    <row r="16" spans="1:8">
      <c r="A16" s="2" t="s">
        <v>15</v>
      </c>
      <c r="B16" s="5">
        <v>2317</v>
      </c>
      <c r="C16" s="5">
        <v>10.250999999999999</v>
      </c>
      <c r="D16" s="6">
        <f t="shared" si="0"/>
        <v>226.02672909960006</v>
      </c>
      <c r="E16" s="6">
        <f>D16*$F$23</f>
        <v>113.01336454980003</v>
      </c>
      <c r="F16" s="6"/>
    </row>
    <row r="17" spans="1:8">
      <c r="A17" s="2" t="s">
        <v>16</v>
      </c>
      <c r="B17" s="5">
        <v>2288</v>
      </c>
      <c r="C17" s="5">
        <v>10.25</v>
      </c>
      <c r="D17" s="6">
        <f t="shared" si="0"/>
        <v>223.21951219512195</v>
      </c>
      <c r="E17" s="6">
        <f>D17*$F$23</f>
        <v>111.60975609756098</v>
      </c>
      <c r="F17" s="6"/>
    </row>
    <row r="18" spans="1:8">
      <c r="A18" s="2" t="s">
        <v>17</v>
      </c>
      <c r="B18" s="5">
        <v>13563</v>
      </c>
      <c r="C18" s="5">
        <v>56.226999999999997</v>
      </c>
    </row>
    <row r="19" spans="1:8">
      <c r="A19" s="2" t="s">
        <v>18</v>
      </c>
      <c r="B19" s="5">
        <v>2091</v>
      </c>
      <c r="C19" s="5">
        <v>8.6419999999999995</v>
      </c>
    </row>
    <row r="20" spans="1:8">
      <c r="A20" s="7" t="s">
        <v>19</v>
      </c>
      <c r="B20" s="8">
        <f>SUM(B12:B19)</f>
        <v>25481</v>
      </c>
      <c r="C20" s="9">
        <f>SUM(C12:C19)</f>
        <v>115.20299999999999</v>
      </c>
    </row>
    <row r="22" spans="1:8">
      <c r="A22" s="4" t="s">
        <v>20</v>
      </c>
      <c r="B22" s="10" t="s">
        <v>11</v>
      </c>
      <c r="C22" s="10" t="s">
        <v>12</v>
      </c>
      <c r="D22" s="10" t="s">
        <v>13</v>
      </c>
      <c r="E22" s="10" t="s">
        <v>14</v>
      </c>
      <c r="F22" s="10" t="s">
        <v>15</v>
      </c>
      <c r="G22" s="10" t="s">
        <v>16</v>
      </c>
    </row>
    <row r="23" spans="1:8">
      <c r="A23" s="4" t="s">
        <v>21</v>
      </c>
      <c r="B23" s="11">
        <v>0.25</v>
      </c>
      <c r="C23" s="11">
        <v>0.25</v>
      </c>
      <c r="D23" s="11">
        <v>0.25</v>
      </c>
      <c r="E23" s="11">
        <v>0.25</v>
      </c>
      <c r="F23" s="11">
        <v>0.5</v>
      </c>
      <c r="G23" s="11">
        <v>0.5</v>
      </c>
    </row>
    <row r="24" spans="1:8">
      <c r="A24" s="4" t="s">
        <v>22</v>
      </c>
      <c r="B24" s="11">
        <f>B12/B20</f>
        <v>5.2627447902358619E-2</v>
      </c>
      <c r="C24" s="11">
        <f>(1-B24)/3</f>
        <v>0.31579085069921381</v>
      </c>
      <c r="D24" s="11">
        <f>C24</f>
        <v>0.31579085069921381</v>
      </c>
      <c r="E24" s="11">
        <f>C24</f>
        <v>0.31579085069921381</v>
      </c>
      <c r="F24" s="12" t="s">
        <v>23</v>
      </c>
      <c r="G24" s="12" t="s">
        <v>23</v>
      </c>
    </row>
    <row r="25" spans="1:8" ht="15.75" thickBot="1">
      <c r="A25" s="4"/>
      <c r="B25" s="13"/>
      <c r="C25" s="13"/>
      <c r="D25" s="13"/>
      <c r="E25" s="13"/>
      <c r="F25" s="10"/>
      <c r="G25" s="10"/>
      <c r="H25" s="26" t="s">
        <v>37</v>
      </c>
    </row>
    <row r="26" spans="1:8">
      <c r="A26" s="4" t="s">
        <v>24</v>
      </c>
      <c r="B26" s="2" t="s">
        <v>25</v>
      </c>
      <c r="C26" s="2" t="s">
        <v>26</v>
      </c>
      <c r="D26" s="18" t="s">
        <v>27</v>
      </c>
      <c r="E26" s="32" t="s">
        <v>36</v>
      </c>
      <c r="F26" s="33"/>
      <c r="H26" s="22" t="s">
        <v>35</v>
      </c>
    </row>
    <row r="27" spans="1:8">
      <c r="A27" s="4" t="s">
        <v>28</v>
      </c>
      <c r="B27" s="8">
        <f>B20/SUM(E12:E15)</f>
        <v>145.57193601365816</v>
      </c>
      <c r="C27" s="14">
        <f>$H$12/B27</f>
        <v>200.36485602048589</v>
      </c>
      <c r="D27" s="19"/>
      <c r="E27" s="34"/>
      <c r="F27" s="35"/>
      <c r="H27" s="23"/>
    </row>
    <row r="28" spans="1:8">
      <c r="A28" s="15" t="s">
        <v>29</v>
      </c>
      <c r="B28" s="16">
        <f>B20/SUM(F12:F15)</f>
        <v>146.61191287433277</v>
      </c>
      <c r="C28" s="17">
        <f t="shared" ref="C28:C29" si="1">$H$12/B28</f>
        <v>198.94358806300201</v>
      </c>
      <c r="D28" s="20">
        <f>33.705/C28*1000</f>
        <v>169.41988594940895</v>
      </c>
      <c r="E28" s="36">
        <f>1/(D28/(33.705*100))</f>
        <v>19.894358806300204</v>
      </c>
      <c r="F28" s="37"/>
      <c r="H28" s="24">
        <f>(H12/B28)/10</f>
        <v>19.8943588063002</v>
      </c>
    </row>
    <row r="29" spans="1:8" ht="15.75" thickBot="1">
      <c r="A29" s="15" t="s">
        <v>30</v>
      </c>
      <c r="B29" s="16">
        <f>B20/SUM(E16:E17)</f>
        <v>113.43890124295343</v>
      </c>
      <c r="C29" s="17">
        <f t="shared" si="1"/>
        <v>257.12079084344816</v>
      </c>
      <c r="D29" s="21">
        <f>33.705/C29*1000</f>
        <v>131.08624895495828</v>
      </c>
      <c r="E29" s="38">
        <f>1/(D29/(33.705*100))</f>
        <v>25.712079084344815</v>
      </c>
      <c r="F29" s="39"/>
      <c r="H29" s="25">
        <f>(H12/B29)/10</f>
        <v>25.712079084344815</v>
      </c>
    </row>
    <row r="31" spans="1:8">
      <c r="A31" s="4" t="s">
        <v>31</v>
      </c>
    </row>
    <row r="32" spans="1:8">
      <c r="A32" s="4" t="s">
        <v>32</v>
      </c>
    </row>
    <row r="33" spans="1:1">
      <c r="A33" s="4" t="s">
        <v>33</v>
      </c>
    </row>
    <row r="34" spans="1:1">
      <c r="A34" s="4" t="s">
        <v>34</v>
      </c>
    </row>
  </sheetData>
  <mergeCells count="4">
    <mergeCell ref="E26:F26"/>
    <mergeCell ref="E27:F27"/>
    <mergeCell ref="E28:F28"/>
    <mergeCell ref="E29:F29"/>
  </mergeCells>
  <phoneticPr fontId="2" type="noConversion"/>
  <printOptions horizontalCentered="1"/>
  <pageMargins left="0.45" right="0.45" top="0.75" bottom="0.75" header="0.3" footer="0.3"/>
  <pageSetup orientation="landscape" r:id="rId1"/>
  <headerFooter>
    <oddHeader xml:space="preserve">&amp;L&amp;G&amp;C&amp;"-,Bold"EPA Generic Multicycle Test Data Calculator for Electric Vehicle (2016-03-08)&amp;ROffice of Transportation and Air Quality
January 2020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Normal Mode(EPA_Rawdata)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EPA Generic Multicycle Test Data Calculator for Electric Vehicle (2016-03-08.xlsx)</dc:title>
  <dc:subject>EPA Calculator used to calculate unadjusted city &amp; highway MPGe, energy consumption and all-electric range values when testing Electric Vehicles using the multicycle test procedure.</dc:subject>
  <dc:creator>U.S. EPA; OAR; Office of Transportation and Air Quality; Compliance Division</dc:creator>
  <cp:keywords>electric;vehicle;EV;multicycle;test;procedure;calculator;model;year;fuel;economy;FE;unadjusted;city;highway;combined;tool;driving;range;SAE J1634;method;CAFE;MPGe;values;rating;charge;depleting;CD;vehicle;engine;input;economy;cost;energy;consumption;excel</cp:keywords>
  <cp:lastModifiedBy>Dietrich, Gwen</cp:lastModifiedBy>
  <cp:lastPrinted>2020-01-31T16:59:47Z</cp:lastPrinted>
  <dcterms:created xsi:type="dcterms:W3CDTF">2014-08-27T04:22:37Z</dcterms:created>
  <dcterms:modified xsi:type="dcterms:W3CDTF">2020-01-31T17:03:11Z</dcterms:modified>
</cp:coreProperties>
</file>