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5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CC469E05-0DD7-4A01-A22C-2D71F87DCB4C}" xr6:coauthVersionLast="45" xr6:coauthVersionMax="45" xr10:uidLastSave="{00000000-0000-0000-0000-000000000000}"/>
  <bookViews>
    <workbookView xWindow="-120" yWindow="-16320" windowWidth="29040" windowHeight="15990" tabRatio="933" xr2:uid="{00000000-000D-0000-FFFF-FFFF00000000}"/>
  </bookViews>
  <sheets>
    <sheet name="Title Page_TOC" sheetId="8" r:id="rId1"/>
    <sheet name="% Mortality_raw data" sheetId="1" r:id="rId2"/>
    <sheet name="Cumulative % Mortality_Summary" sheetId="2" r:id="rId3"/>
    <sheet name="Bacterial clearance_raw data" sheetId="3" r:id="rId4"/>
    <sheet name="Bacterial clearance_Summary" sheetId="4" r:id="rId5"/>
    <sheet name="% Mice Infected_All" sheetId="5" r:id="rId6"/>
    <sheet name="Phagocytosis_All" sheetId="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50" i="1" l="1"/>
  <c r="V350" i="1" s="1"/>
  <c r="O350" i="1"/>
  <c r="U350" i="1" s="1"/>
  <c r="P349" i="1"/>
  <c r="V349" i="1" s="1"/>
  <c r="O349" i="1"/>
  <c r="U349" i="1" s="1"/>
  <c r="P348" i="1"/>
  <c r="V348" i="1" s="1"/>
  <c r="O348" i="1"/>
  <c r="U348" i="1" s="1"/>
  <c r="P347" i="1"/>
  <c r="V347" i="1" s="1"/>
  <c r="O347" i="1"/>
  <c r="U347" i="1" s="1"/>
  <c r="P346" i="1"/>
  <c r="V346" i="1" s="1"/>
  <c r="O346" i="1"/>
  <c r="U346" i="1" s="1"/>
  <c r="P345" i="1"/>
  <c r="V345" i="1" s="1"/>
  <c r="O345" i="1"/>
  <c r="U345" i="1" s="1"/>
  <c r="P344" i="1"/>
  <c r="V344" i="1" s="1"/>
  <c r="O344" i="1"/>
  <c r="U344" i="1" s="1"/>
  <c r="P343" i="1"/>
  <c r="V343" i="1" s="1"/>
  <c r="O343" i="1"/>
  <c r="U343" i="1" s="1"/>
  <c r="P342" i="1"/>
  <c r="V342" i="1" s="1"/>
  <c r="O342" i="1"/>
  <c r="U342" i="1" s="1"/>
  <c r="P341" i="1"/>
  <c r="V341" i="1" s="1"/>
  <c r="O341" i="1"/>
  <c r="U341" i="1" s="1"/>
  <c r="P340" i="1"/>
  <c r="V340" i="1" s="1"/>
  <c r="O340" i="1"/>
  <c r="U340" i="1" s="1"/>
  <c r="P339" i="1"/>
  <c r="V339" i="1" s="1"/>
  <c r="O339" i="1"/>
  <c r="U339" i="1" s="1"/>
  <c r="P338" i="1"/>
  <c r="V338" i="1" s="1"/>
  <c r="O338" i="1"/>
  <c r="U338" i="1" s="1"/>
  <c r="P337" i="1"/>
  <c r="V337" i="1" s="1"/>
  <c r="O337" i="1"/>
  <c r="U337" i="1" s="1"/>
  <c r="P336" i="1"/>
  <c r="V336" i="1" s="1"/>
  <c r="O336" i="1"/>
  <c r="U336" i="1" s="1"/>
  <c r="P335" i="1"/>
  <c r="V335" i="1" s="1"/>
  <c r="O335" i="1"/>
  <c r="U335" i="1" s="1"/>
  <c r="P334" i="1"/>
  <c r="V334" i="1" s="1"/>
  <c r="O334" i="1"/>
  <c r="U334" i="1" s="1"/>
  <c r="P333" i="1"/>
  <c r="V333" i="1" s="1"/>
  <c r="O333" i="1"/>
  <c r="U333" i="1" s="1"/>
  <c r="P332" i="1"/>
  <c r="V332" i="1" s="1"/>
  <c r="O332" i="1"/>
  <c r="U332" i="1" s="1"/>
  <c r="P331" i="1"/>
  <c r="V331" i="1" s="1"/>
  <c r="O331" i="1"/>
  <c r="U331" i="1" s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C295" i="1"/>
  <c r="B295" i="1"/>
  <c r="E295" i="1"/>
  <c r="D295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T247" i="1"/>
  <c r="S247" i="1"/>
  <c r="R247" i="1"/>
  <c r="Q247" i="1"/>
  <c r="P247" i="1"/>
  <c r="T246" i="1"/>
  <c r="S246" i="1"/>
  <c r="R246" i="1"/>
  <c r="Q246" i="1"/>
  <c r="P246" i="1"/>
  <c r="T245" i="1"/>
  <c r="S245" i="1"/>
  <c r="R245" i="1"/>
  <c r="Q245" i="1"/>
  <c r="P245" i="1"/>
  <c r="T244" i="1"/>
  <c r="S244" i="1"/>
  <c r="R244" i="1"/>
  <c r="Q244" i="1"/>
  <c r="P244" i="1"/>
  <c r="T243" i="1"/>
  <c r="S243" i="1"/>
  <c r="R243" i="1"/>
  <c r="Q243" i="1"/>
  <c r="P243" i="1"/>
  <c r="T242" i="1"/>
  <c r="S242" i="1"/>
  <c r="R242" i="1"/>
  <c r="Q242" i="1"/>
  <c r="P242" i="1"/>
  <c r="T241" i="1"/>
  <c r="S241" i="1"/>
  <c r="R241" i="1"/>
  <c r="Q241" i="1"/>
  <c r="P241" i="1"/>
  <c r="T240" i="1"/>
  <c r="S240" i="1"/>
  <c r="R240" i="1"/>
  <c r="Q240" i="1"/>
  <c r="P240" i="1"/>
  <c r="T239" i="1"/>
  <c r="S239" i="1"/>
  <c r="R239" i="1"/>
  <c r="Q239" i="1"/>
  <c r="P239" i="1"/>
  <c r="T238" i="1"/>
  <c r="S238" i="1"/>
  <c r="R238" i="1"/>
  <c r="Q238" i="1"/>
  <c r="P238" i="1"/>
  <c r="T237" i="1"/>
  <c r="S237" i="1"/>
  <c r="R237" i="1"/>
  <c r="Q237" i="1"/>
  <c r="P237" i="1"/>
  <c r="T236" i="1"/>
  <c r="S236" i="1"/>
  <c r="R236" i="1"/>
  <c r="Q236" i="1"/>
  <c r="P236" i="1"/>
  <c r="T235" i="1"/>
  <c r="S235" i="1"/>
  <c r="R235" i="1"/>
  <c r="Q235" i="1"/>
  <c r="P235" i="1"/>
  <c r="T234" i="1"/>
  <c r="S234" i="1"/>
  <c r="R234" i="1"/>
  <c r="Q234" i="1"/>
  <c r="P234" i="1"/>
  <c r="T233" i="1"/>
  <c r="S233" i="1"/>
  <c r="R233" i="1"/>
  <c r="Q233" i="1"/>
  <c r="P233" i="1"/>
  <c r="T232" i="1"/>
  <c r="S232" i="1"/>
  <c r="R232" i="1"/>
  <c r="Q232" i="1"/>
  <c r="P232" i="1"/>
  <c r="T231" i="1"/>
  <c r="S231" i="1"/>
  <c r="R231" i="1"/>
  <c r="Q231" i="1"/>
  <c r="P231" i="1"/>
  <c r="T230" i="1"/>
  <c r="S230" i="1"/>
  <c r="R230" i="1"/>
  <c r="Q230" i="1"/>
  <c r="P230" i="1"/>
  <c r="T229" i="1"/>
  <c r="S229" i="1"/>
  <c r="R229" i="1"/>
  <c r="Q229" i="1"/>
  <c r="P229" i="1"/>
  <c r="R228" i="1"/>
  <c r="Q228" i="1"/>
  <c r="P228" i="1"/>
  <c r="T228" i="1"/>
  <c r="S22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P125" i="1"/>
  <c r="O125" i="1"/>
  <c r="P124" i="1"/>
  <c r="O124" i="1"/>
  <c r="U124" i="1" s="1"/>
  <c r="P123" i="1"/>
  <c r="V123" i="1" s="1"/>
  <c r="O123" i="1"/>
  <c r="U123" i="1" s="1"/>
  <c r="P122" i="1"/>
  <c r="V122" i="1" s="1"/>
  <c r="O122" i="1"/>
  <c r="U122" i="1" s="1"/>
  <c r="P121" i="1"/>
  <c r="V121" i="1" s="1"/>
  <c r="O121" i="1"/>
  <c r="U121" i="1" s="1"/>
  <c r="P120" i="1"/>
  <c r="V120" i="1" s="1"/>
  <c r="O120" i="1"/>
  <c r="U120" i="1" s="1"/>
  <c r="P119" i="1"/>
  <c r="V119" i="1" s="1"/>
  <c r="O119" i="1"/>
  <c r="U119" i="1" s="1"/>
  <c r="P118" i="1"/>
  <c r="V118" i="1" s="1"/>
  <c r="O118" i="1"/>
  <c r="U118" i="1" s="1"/>
  <c r="P117" i="1"/>
  <c r="V117" i="1" s="1"/>
  <c r="O117" i="1"/>
  <c r="U117" i="1" s="1"/>
  <c r="P116" i="1"/>
  <c r="V116" i="1" s="1"/>
  <c r="O116" i="1"/>
  <c r="U116" i="1" s="1"/>
  <c r="P115" i="1"/>
  <c r="V115" i="1" s="1"/>
  <c r="O115" i="1"/>
  <c r="U115" i="1" s="1"/>
  <c r="P114" i="1"/>
  <c r="V114" i="1" s="1"/>
  <c r="O114" i="1"/>
  <c r="U114" i="1" s="1"/>
  <c r="P113" i="1"/>
  <c r="V113" i="1" s="1"/>
  <c r="O113" i="1"/>
  <c r="U113" i="1" s="1"/>
  <c r="P112" i="1"/>
  <c r="V112" i="1" s="1"/>
  <c r="O112" i="1"/>
  <c r="U112" i="1" s="1"/>
  <c r="P111" i="1"/>
  <c r="V111" i="1" s="1"/>
  <c r="O111" i="1"/>
  <c r="U111" i="1" s="1"/>
  <c r="P110" i="1"/>
  <c r="V110" i="1" s="1"/>
  <c r="O110" i="1"/>
  <c r="U110" i="1" s="1"/>
  <c r="P109" i="1"/>
  <c r="V109" i="1" s="1"/>
  <c r="O109" i="1"/>
  <c r="U109" i="1" s="1"/>
  <c r="P108" i="1"/>
  <c r="V108" i="1" s="1"/>
  <c r="O108" i="1"/>
  <c r="U108" i="1" s="1"/>
  <c r="P107" i="1"/>
  <c r="V107" i="1" s="1"/>
  <c r="O107" i="1"/>
  <c r="U107" i="1" s="1"/>
  <c r="P106" i="1"/>
  <c r="V106" i="1" s="1"/>
  <c r="O106" i="1"/>
  <c r="U106" i="1" s="1"/>
  <c r="V125" i="1"/>
  <c r="U125" i="1"/>
  <c r="V124" i="1"/>
  <c r="P93" i="1"/>
  <c r="O93" i="1"/>
  <c r="P92" i="1"/>
  <c r="O92" i="1"/>
  <c r="U92" i="1" s="1"/>
  <c r="P91" i="1"/>
  <c r="V91" i="1" s="1"/>
  <c r="O91" i="1"/>
  <c r="U91" i="1" s="1"/>
  <c r="P90" i="1"/>
  <c r="V90" i="1" s="1"/>
  <c r="O90" i="1"/>
  <c r="U90" i="1" s="1"/>
  <c r="P89" i="1"/>
  <c r="V89" i="1" s="1"/>
  <c r="O89" i="1"/>
  <c r="U89" i="1" s="1"/>
  <c r="P88" i="1"/>
  <c r="V88" i="1" s="1"/>
  <c r="O88" i="1"/>
  <c r="U88" i="1" s="1"/>
  <c r="P87" i="1"/>
  <c r="V87" i="1" s="1"/>
  <c r="O87" i="1"/>
  <c r="U87" i="1" s="1"/>
  <c r="P86" i="1"/>
  <c r="V86" i="1" s="1"/>
  <c r="O86" i="1"/>
  <c r="U86" i="1" s="1"/>
  <c r="P85" i="1"/>
  <c r="V85" i="1" s="1"/>
  <c r="O85" i="1"/>
  <c r="U85" i="1" s="1"/>
  <c r="P84" i="1"/>
  <c r="V84" i="1" s="1"/>
  <c r="O84" i="1"/>
  <c r="U84" i="1" s="1"/>
  <c r="P83" i="1"/>
  <c r="V83" i="1" s="1"/>
  <c r="O83" i="1"/>
  <c r="U83" i="1" s="1"/>
  <c r="P82" i="1"/>
  <c r="V82" i="1" s="1"/>
  <c r="O82" i="1"/>
  <c r="U82" i="1" s="1"/>
  <c r="P81" i="1"/>
  <c r="V81" i="1" s="1"/>
  <c r="O81" i="1"/>
  <c r="U81" i="1" s="1"/>
  <c r="P80" i="1"/>
  <c r="V80" i="1" s="1"/>
  <c r="O80" i="1"/>
  <c r="U80" i="1" s="1"/>
  <c r="P79" i="1"/>
  <c r="V79" i="1" s="1"/>
  <c r="O79" i="1"/>
  <c r="U79" i="1" s="1"/>
  <c r="P78" i="1"/>
  <c r="V78" i="1" s="1"/>
  <c r="O78" i="1"/>
  <c r="U78" i="1" s="1"/>
  <c r="P77" i="1"/>
  <c r="V77" i="1" s="1"/>
  <c r="O77" i="1"/>
  <c r="U77" i="1" s="1"/>
  <c r="P76" i="1"/>
  <c r="V76" i="1" s="1"/>
  <c r="O76" i="1"/>
  <c r="U76" i="1" s="1"/>
  <c r="P75" i="1"/>
  <c r="V75" i="1" s="1"/>
  <c r="O75" i="1"/>
  <c r="U75" i="1" s="1"/>
  <c r="P74" i="1"/>
  <c r="V74" i="1" s="1"/>
  <c r="O74" i="1"/>
  <c r="U74" i="1" s="1"/>
  <c r="V93" i="1"/>
  <c r="U93" i="1"/>
  <c r="V92" i="1"/>
  <c r="Q48" i="1"/>
  <c r="Q47" i="1"/>
  <c r="O48" i="1"/>
  <c r="O47" i="1"/>
  <c r="T55" i="1"/>
  <c r="S55" i="1"/>
  <c r="R55" i="1"/>
  <c r="Q55" i="1"/>
  <c r="P55" i="1"/>
  <c r="O55" i="1"/>
  <c r="T54" i="1"/>
  <c r="S54" i="1"/>
  <c r="R54" i="1"/>
  <c r="Q54" i="1"/>
  <c r="P54" i="1"/>
  <c r="O54" i="1"/>
  <c r="T53" i="1"/>
  <c r="S53" i="1"/>
  <c r="R53" i="1"/>
  <c r="Q53" i="1"/>
  <c r="P53" i="1"/>
  <c r="O53" i="1"/>
  <c r="T52" i="1"/>
  <c r="S52" i="1"/>
  <c r="R52" i="1"/>
  <c r="Q52" i="1"/>
  <c r="P52" i="1"/>
  <c r="O52" i="1"/>
  <c r="T51" i="1"/>
  <c r="S51" i="1"/>
  <c r="R51" i="1"/>
  <c r="Q51" i="1"/>
  <c r="P51" i="1"/>
  <c r="O51" i="1"/>
  <c r="T50" i="1"/>
  <c r="S50" i="1"/>
  <c r="R50" i="1"/>
  <c r="Q50" i="1"/>
  <c r="P50" i="1"/>
  <c r="O50" i="1"/>
  <c r="T49" i="1"/>
  <c r="S49" i="1"/>
  <c r="R49" i="1"/>
  <c r="Q49" i="1"/>
  <c r="P49" i="1"/>
  <c r="O49" i="1"/>
  <c r="T48" i="1"/>
  <c r="S48" i="1"/>
  <c r="R48" i="1"/>
  <c r="P48" i="1"/>
  <c r="T47" i="1"/>
  <c r="S47" i="1"/>
  <c r="R47" i="1"/>
  <c r="P47" i="1"/>
  <c r="T46" i="1"/>
  <c r="S46" i="1"/>
  <c r="R46" i="1"/>
  <c r="Q46" i="1"/>
  <c r="P46" i="1"/>
  <c r="O46" i="1"/>
  <c r="T45" i="1"/>
  <c r="S45" i="1"/>
  <c r="R45" i="1"/>
  <c r="Q45" i="1"/>
  <c r="P45" i="1"/>
  <c r="O45" i="1"/>
  <c r="T44" i="1"/>
  <c r="S44" i="1"/>
  <c r="R44" i="1"/>
  <c r="Q44" i="1"/>
  <c r="P44" i="1"/>
  <c r="O44" i="1"/>
  <c r="T43" i="1"/>
  <c r="S43" i="1"/>
  <c r="R43" i="1"/>
  <c r="Q43" i="1"/>
  <c r="P43" i="1"/>
  <c r="O43" i="1"/>
  <c r="T42" i="1"/>
  <c r="S42" i="1"/>
  <c r="R42" i="1"/>
  <c r="Q42" i="1"/>
  <c r="P42" i="1"/>
  <c r="O42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S38" i="1"/>
  <c r="R38" i="1"/>
  <c r="Q38" i="1"/>
  <c r="P38" i="1"/>
  <c r="O38" i="1"/>
  <c r="T37" i="1"/>
  <c r="S37" i="1"/>
  <c r="R37" i="1"/>
  <c r="Q37" i="1"/>
  <c r="P37" i="1"/>
  <c r="O37" i="1"/>
  <c r="R36" i="1"/>
  <c r="Q36" i="1"/>
  <c r="P36" i="1"/>
  <c r="O36" i="1"/>
  <c r="T36" i="1"/>
  <c r="S36" i="1"/>
  <c r="I314" i="1" l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W335" i="1"/>
  <c r="W339" i="1"/>
  <c r="W343" i="1"/>
  <c r="W331" i="1"/>
  <c r="W347" i="1"/>
  <c r="W337" i="1"/>
  <c r="W345" i="1"/>
  <c r="H296" i="1"/>
  <c r="H297" i="1"/>
  <c r="J297" i="1" s="1"/>
  <c r="H298" i="1"/>
  <c r="H299" i="1"/>
  <c r="H300" i="1"/>
  <c r="J300" i="1" s="1"/>
  <c r="H301" i="1"/>
  <c r="J301" i="1" s="1"/>
  <c r="H302" i="1"/>
  <c r="H303" i="1"/>
  <c r="H304" i="1"/>
  <c r="J304" i="1" s="1"/>
  <c r="H305" i="1"/>
  <c r="J305" i="1" s="1"/>
  <c r="H306" i="1"/>
  <c r="H307" i="1"/>
  <c r="H308" i="1"/>
  <c r="J308" i="1" s="1"/>
  <c r="H309" i="1"/>
  <c r="J309" i="1" s="1"/>
  <c r="H310" i="1"/>
  <c r="H311" i="1"/>
  <c r="H312" i="1"/>
  <c r="J312" i="1" s="1"/>
  <c r="H313" i="1"/>
  <c r="H314" i="1"/>
  <c r="J314" i="1" s="1"/>
  <c r="W333" i="1"/>
  <c r="W341" i="1"/>
  <c r="W349" i="1"/>
  <c r="W332" i="1"/>
  <c r="W336" i="1"/>
  <c r="W340" i="1"/>
  <c r="W344" i="1"/>
  <c r="W348" i="1"/>
  <c r="W334" i="1"/>
  <c r="W338" i="1"/>
  <c r="W342" i="1"/>
  <c r="W346" i="1"/>
  <c r="W350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U235" i="1"/>
  <c r="U231" i="1"/>
  <c r="H295" i="1"/>
  <c r="I295" i="1"/>
  <c r="V233" i="1"/>
  <c r="U234" i="1"/>
  <c r="U237" i="1"/>
  <c r="V238" i="1"/>
  <c r="U245" i="1"/>
  <c r="V246" i="1"/>
  <c r="J313" i="1"/>
  <c r="U247" i="1"/>
  <c r="U232" i="1"/>
  <c r="U236" i="1"/>
  <c r="V232" i="1"/>
  <c r="V235" i="1"/>
  <c r="V243" i="1"/>
  <c r="U244" i="1"/>
  <c r="V245" i="1"/>
  <c r="U246" i="1"/>
  <c r="U240" i="1"/>
  <c r="V228" i="1"/>
  <c r="U229" i="1"/>
  <c r="V230" i="1"/>
  <c r="U239" i="1"/>
  <c r="V240" i="1"/>
  <c r="U243" i="1"/>
  <c r="V244" i="1"/>
  <c r="U233" i="1"/>
  <c r="U241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V229" i="1"/>
  <c r="U230" i="1"/>
  <c r="V236" i="1"/>
  <c r="V237" i="1"/>
  <c r="U238" i="1"/>
  <c r="V242" i="1"/>
  <c r="V247" i="1"/>
  <c r="V231" i="1"/>
  <c r="W231" i="1" s="1"/>
  <c r="V234" i="1"/>
  <c r="V239" i="1"/>
  <c r="V241" i="1"/>
  <c r="U242" i="1"/>
  <c r="U228" i="1"/>
  <c r="V55" i="1"/>
  <c r="U42" i="1"/>
  <c r="U50" i="1"/>
  <c r="U52" i="1"/>
  <c r="U38" i="1"/>
  <c r="U45" i="1"/>
  <c r="V50" i="1"/>
  <c r="W75" i="1"/>
  <c r="V52" i="1"/>
  <c r="W107" i="1"/>
  <c r="H168" i="1"/>
  <c r="U40" i="1"/>
  <c r="W110" i="1"/>
  <c r="W117" i="1"/>
  <c r="W119" i="1"/>
  <c r="W111" i="1"/>
  <c r="W77" i="1"/>
  <c r="W79" i="1"/>
  <c r="W93" i="1"/>
  <c r="W113" i="1"/>
  <c r="W115" i="1"/>
  <c r="W122" i="1"/>
  <c r="W118" i="1"/>
  <c r="W78" i="1"/>
  <c r="W85" i="1"/>
  <c r="W87" i="1"/>
  <c r="W114" i="1"/>
  <c r="W121" i="1"/>
  <c r="W123" i="1"/>
  <c r="W125" i="1"/>
  <c r="W106" i="1"/>
  <c r="W81" i="1"/>
  <c r="W83" i="1"/>
  <c r="W90" i="1"/>
  <c r="W86" i="1"/>
  <c r="W82" i="1"/>
  <c r="W89" i="1"/>
  <c r="W91" i="1"/>
  <c r="W109" i="1"/>
  <c r="W108" i="1"/>
  <c r="W112" i="1"/>
  <c r="W116" i="1"/>
  <c r="W120" i="1"/>
  <c r="W124" i="1"/>
  <c r="W74" i="1"/>
  <c r="W76" i="1"/>
  <c r="W80" i="1"/>
  <c r="W84" i="1"/>
  <c r="W88" i="1"/>
  <c r="W92" i="1"/>
  <c r="U44" i="1"/>
  <c r="V38" i="1"/>
  <c r="V40" i="1"/>
  <c r="V41" i="1"/>
  <c r="V43" i="1"/>
  <c r="V45" i="1"/>
  <c r="V53" i="1"/>
  <c r="U55" i="1"/>
  <c r="U54" i="1"/>
  <c r="V54" i="1"/>
  <c r="U37" i="1"/>
  <c r="U39" i="1"/>
  <c r="U41" i="1"/>
  <c r="U43" i="1"/>
  <c r="U49" i="1"/>
  <c r="U51" i="1"/>
  <c r="U53" i="1"/>
  <c r="V37" i="1"/>
  <c r="V39" i="1"/>
  <c r="V42" i="1"/>
  <c r="W42" i="1" s="1"/>
  <c r="V44" i="1"/>
  <c r="V49" i="1"/>
  <c r="V51" i="1"/>
  <c r="V36" i="1"/>
  <c r="U46" i="1"/>
  <c r="U48" i="1"/>
  <c r="V46" i="1"/>
  <c r="V47" i="1"/>
  <c r="V48" i="1"/>
  <c r="U47" i="1"/>
  <c r="U36" i="1"/>
  <c r="L30" i="3"/>
  <c r="W230" i="1" l="1"/>
  <c r="J296" i="1"/>
  <c r="W235" i="1"/>
  <c r="J302" i="1"/>
  <c r="W234" i="1"/>
  <c r="J310" i="1"/>
  <c r="J306" i="1"/>
  <c r="J298" i="1"/>
  <c r="J311" i="1"/>
  <c r="J307" i="1"/>
  <c r="J303" i="1"/>
  <c r="J299" i="1"/>
  <c r="J179" i="1"/>
  <c r="J183" i="1"/>
  <c r="J175" i="1"/>
  <c r="J187" i="1"/>
  <c r="J171" i="1"/>
  <c r="W38" i="1"/>
  <c r="J186" i="1"/>
  <c r="J182" i="1"/>
  <c r="J178" i="1"/>
  <c r="J174" i="1"/>
  <c r="J170" i="1"/>
  <c r="J185" i="1"/>
  <c r="J181" i="1"/>
  <c r="J177" i="1"/>
  <c r="J173" i="1"/>
  <c r="J169" i="1"/>
  <c r="W238" i="1"/>
  <c r="J184" i="1"/>
  <c r="J180" i="1"/>
  <c r="J176" i="1"/>
  <c r="J172" i="1"/>
  <c r="W232" i="1"/>
  <c r="W233" i="1"/>
  <c r="W246" i="1"/>
  <c r="J295" i="1"/>
  <c r="J168" i="1"/>
  <c r="W237" i="1"/>
  <c r="W245" i="1"/>
  <c r="W240" i="1"/>
  <c r="W244" i="1"/>
  <c r="W247" i="1"/>
  <c r="W228" i="1"/>
  <c r="W236" i="1"/>
  <c r="W239" i="1"/>
  <c r="W243" i="1"/>
  <c r="W242" i="1"/>
  <c r="W229" i="1"/>
  <c r="W55" i="1"/>
  <c r="W241" i="1"/>
  <c r="W45" i="1"/>
  <c r="W52" i="1"/>
  <c r="W49" i="1"/>
  <c r="W37" i="1"/>
  <c r="W50" i="1"/>
  <c r="W43" i="1"/>
  <c r="W40" i="1"/>
  <c r="W44" i="1"/>
  <c r="W41" i="1"/>
  <c r="W53" i="1"/>
  <c r="W51" i="1"/>
  <c r="W39" i="1"/>
  <c r="W36" i="1"/>
  <c r="W54" i="1"/>
  <c r="W48" i="1"/>
  <c r="W46" i="1"/>
  <c r="W47" i="1"/>
  <c r="AA26" i="3"/>
  <c r="AA25" i="3"/>
  <c r="AA24" i="3"/>
  <c r="Z42" i="3"/>
  <c r="Z41" i="3"/>
  <c r="Z40" i="3"/>
  <c r="Z39" i="3"/>
  <c r="Z38" i="3"/>
  <c r="Z37" i="3"/>
  <c r="Z35" i="3"/>
  <c r="Z33" i="3"/>
  <c r="Z31" i="3"/>
  <c r="Z29" i="3"/>
  <c r="Z28" i="3"/>
  <c r="Z23" i="3"/>
  <c r="S42" i="3"/>
  <c r="S41" i="3"/>
  <c r="S40" i="3"/>
  <c r="S39" i="3"/>
  <c r="S38" i="3"/>
  <c r="S37" i="3"/>
  <c r="S36" i="3"/>
  <c r="S35" i="3"/>
  <c r="S34" i="3"/>
  <c r="S33" i="3"/>
  <c r="S31" i="3"/>
  <c r="S30" i="3"/>
  <c r="S29" i="3"/>
  <c r="S28" i="3"/>
  <c r="S26" i="3"/>
  <c r="L42" i="3"/>
  <c r="M42" i="3" s="1"/>
  <c r="L41" i="3"/>
  <c r="L40" i="3"/>
  <c r="L39" i="3"/>
  <c r="M39" i="3" s="1"/>
  <c r="L38" i="3"/>
  <c r="M38" i="3" s="1"/>
  <c r="L37" i="3"/>
  <c r="L36" i="3"/>
  <c r="M36" i="3" s="1"/>
  <c r="L35" i="3"/>
  <c r="M35" i="3" s="1"/>
  <c r="L34" i="3"/>
  <c r="M34" i="3" s="1"/>
  <c r="L33" i="3"/>
  <c r="L31" i="3"/>
  <c r="M31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M41" i="3"/>
  <c r="M40" i="3"/>
  <c r="M37" i="3"/>
  <c r="M33" i="3"/>
  <c r="M30" i="3"/>
  <c r="L23" i="3"/>
  <c r="M23" i="3" s="1"/>
  <c r="AA42" i="3" l="1"/>
  <c r="AA41" i="3"/>
  <c r="AA38" i="3"/>
  <c r="AA37" i="3"/>
  <c r="AA34" i="3"/>
  <c r="AA33" i="3"/>
  <c r="AA29" i="3"/>
  <c r="AA28" i="3"/>
  <c r="AA23" i="3"/>
  <c r="AD23" i="3" s="1"/>
  <c r="AA40" i="3"/>
  <c r="AA39" i="3"/>
  <c r="AB38" i="3"/>
  <c r="AA36" i="3"/>
  <c r="AA35" i="3"/>
  <c r="AB33" i="3"/>
  <c r="AA31" i="3"/>
  <c r="AA30" i="3"/>
  <c r="AB28" i="3"/>
  <c r="T42" i="3"/>
  <c r="T39" i="3"/>
  <c r="T38" i="3"/>
  <c r="T35" i="3"/>
  <c r="T34" i="3"/>
  <c r="T30" i="3"/>
  <c r="T29" i="3"/>
  <c r="T26" i="3"/>
  <c r="V23" i="3" s="1"/>
  <c r="T25" i="3"/>
  <c r="T41" i="3"/>
  <c r="T40" i="3"/>
  <c r="U38" i="3"/>
  <c r="T37" i="3"/>
  <c r="T36" i="3"/>
  <c r="T33" i="3"/>
  <c r="T31" i="3"/>
  <c r="T28" i="3"/>
  <c r="T27" i="3"/>
  <c r="T24" i="3"/>
  <c r="T23" i="3"/>
  <c r="N28" i="3"/>
  <c r="E42" i="3"/>
  <c r="E41" i="3"/>
  <c r="E40" i="3"/>
  <c r="E39" i="3"/>
  <c r="E38" i="3"/>
  <c r="E37" i="3"/>
  <c r="E36" i="3"/>
  <c r="E35" i="3"/>
  <c r="E34" i="3"/>
  <c r="E33" i="3"/>
  <c r="E31" i="3"/>
  <c r="E30" i="3"/>
  <c r="E29" i="3"/>
  <c r="E28" i="3"/>
  <c r="E23" i="3"/>
  <c r="E26" i="3"/>
  <c r="E25" i="3"/>
  <c r="E24" i="3"/>
  <c r="AD38" i="3" l="1"/>
  <c r="AD33" i="3"/>
  <c r="AC23" i="3"/>
  <c r="AC28" i="3"/>
  <c r="AD28" i="3"/>
  <c r="W23" i="3"/>
  <c r="AC33" i="3"/>
  <c r="AC38" i="3"/>
  <c r="V38" i="3"/>
  <c r="O28" i="3"/>
  <c r="O23" i="3"/>
  <c r="V28" i="3"/>
  <c r="V33" i="3"/>
  <c r="U28" i="3"/>
  <c r="N33" i="3"/>
  <c r="AB23" i="3"/>
  <c r="N38" i="3"/>
  <c r="N23" i="3"/>
  <c r="U33" i="3"/>
  <c r="U23" i="3"/>
  <c r="G38" i="3"/>
  <c r="G33" i="3"/>
  <c r="G28" i="3"/>
  <c r="G23" i="3"/>
  <c r="F42" i="3"/>
  <c r="F41" i="3"/>
  <c r="F40" i="3"/>
  <c r="F39" i="3"/>
  <c r="F38" i="3"/>
  <c r="F37" i="3"/>
  <c r="F36" i="3"/>
  <c r="F35" i="3"/>
  <c r="F34" i="3"/>
  <c r="F33" i="3"/>
  <c r="F31" i="3"/>
  <c r="F30" i="3"/>
  <c r="F29" i="3"/>
  <c r="F28" i="3"/>
  <c r="F26" i="3"/>
  <c r="F25" i="3"/>
  <c r="F23" i="3"/>
  <c r="F24" i="3"/>
  <c r="I23" i="3" l="1"/>
  <c r="P33" i="3"/>
  <c r="O38" i="3"/>
  <c r="H33" i="3"/>
  <c r="H23" i="3"/>
  <c r="I33" i="3"/>
  <c r="W33" i="3"/>
  <c r="P38" i="3"/>
  <c r="H38" i="3"/>
  <c r="H28" i="3"/>
  <c r="O33" i="3"/>
  <c r="I38" i="3"/>
  <c r="W38" i="3"/>
  <c r="I28" i="3"/>
  <c r="P28" i="3"/>
  <c r="W28" i="3"/>
  <c r="P23" i="3"/>
  <c r="R28" i="6" l="1"/>
  <c r="Q28" i="6"/>
  <c r="P28" i="6"/>
  <c r="O28" i="6"/>
  <c r="R27" i="6"/>
  <c r="Q27" i="6"/>
  <c r="P27" i="6"/>
  <c r="O27" i="6"/>
  <c r="S27" i="6" s="1"/>
  <c r="R26" i="6"/>
  <c r="Q26" i="6"/>
  <c r="P26" i="6"/>
  <c r="O26" i="6"/>
  <c r="R25" i="6"/>
  <c r="Q25" i="6"/>
  <c r="P25" i="6"/>
  <c r="O25" i="6"/>
  <c r="S25" i="6" s="1"/>
  <c r="R24" i="6"/>
  <c r="Q24" i="6"/>
  <c r="P24" i="6"/>
  <c r="O24" i="6"/>
  <c r="R23" i="6"/>
  <c r="Q23" i="6"/>
  <c r="P23" i="6"/>
  <c r="O23" i="6"/>
  <c r="S23" i="6" s="1"/>
  <c r="R22" i="6"/>
  <c r="Q22" i="6"/>
  <c r="P22" i="6"/>
  <c r="O22" i="6"/>
  <c r="R21" i="6"/>
  <c r="Q21" i="6"/>
  <c r="P21" i="6"/>
  <c r="O21" i="6"/>
  <c r="S21" i="6" s="1"/>
  <c r="R20" i="6"/>
  <c r="Q20" i="6"/>
  <c r="P20" i="6"/>
  <c r="O20" i="6"/>
  <c r="R19" i="6"/>
  <c r="Q19" i="6"/>
  <c r="P19" i="6"/>
  <c r="O19" i="6"/>
  <c r="S19" i="6" s="1"/>
  <c r="R18" i="6"/>
  <c r="Q18" i="6"/>
  <c r="P18" i="6"/>
  <c r="O18" i="6"/>
  <c r="R17" i="6"/>
  <c r="Q17" i="6"/>
  <c r="P17" i="6"/>
  <c r="O17" i="6"/>
  <c r="S17" i="6" s="1"/>
  <c r="R16" i="6"/>
  <c r="Q16" i="6"/>
  <c r="P16" i="6"/>
  <c r="O16" i="6"/>
  <c r="R15" i="6"/>
  <c r="Q15" i="6"/>
  <c r="P15" i="6"/>
  <c r="O15" i="6"/>
  <c r="S15" i="6" s="1"/>
  <c r="R14" i="6"/>
  <c r="Q14" i="6"/>
  <c r="P14" i="6"/>
  <c r="O14" i="6"/>
  <c r="R13" i="6"/>
  <c r="Q13" i="6"/>
  <c r="P13" i="6"/>
  <c r="O13" i="6"/>
  <c r="S13" i="6" s="1"/>
  <c r="R12" i="6"/>
  <c r="Q12" i="6"/>
  <c r="P12" i="6"/>
  <c r="O12" i="6"/>
  <c r="R11" i="6"/>
  <c r="Q11" i="6"/>
  <c r="P11" i="6"/>
  <c r="O11" i="6"/>
  <c r="S11" i="6" s="1"/>
  <c r="R10" i="6"/>
  <c r="Q10" i="6"/>
  <c r="P10" i="6"/>
  <c r="O10" i="6"/>
  <c r="R9" i="6"/>
  <c r="Q9" i="6"/>
  <c r="P9" i="6"/>
  <c r="O9" i="6"/>
  <c r="S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W24" i="6"/>
  <c r="X24" i="6" s="1"/>
  <c r="W19" i="6"/>
  <c r="X19" i="6" s="1"/>
  <c r="W14" i="6"/>
  <c r="X14" i="6" s="1"/>
  <c r="W9" i="6"/>
  <c r="X9" i="6" s="1"/>
  <c r="V24" i="6"/>
  <c r="V19" i="6"/>
  <c r="V14" i="6"/>
  <c r="V9" i="6"/>
  <c r="S10" i="6" l="1"/>
  <c r="T10" i="6" s="1"/>
  <c r="S12" i="6"/>
  <c r="T12" i="6" s="1"/>
  <c r="S14" i="6"/>
  <c r="T14" i="6" s="1"/>
  <c r="S16" i="6"/>
  <c r="T16" i="6" s="1"/>
  <c r="S20" i="6"/>
  <c r="T20" i="6" s="1"/>
  <c r="S22" i="6"/>
  <c r="T22" i="6" s="1"/>
  <c r="S24" i="6"/>
  <c r="T24" i="6" s="1"/>
  <c r="S26" i="6"/>
  <c r="T26" i="6" s="1"/>
  <c r="S28" i="6"/>
  <c r="T28" i="6" s="1"/>
  <c r="T13" i="6"/>
  <c r="T21" i="6"/>
  <c r="K19" i="6"/>
  <c r="T17" i="6"/>
  <c r="T25" i="6"/>
  <c r="T11" i="6"/>
  <c r="T15" i="6"/>
  <c r="T19" i="6"/>
  <c r="T27" i="6"/>
  <c r="L24" i="6"/>
  <c r="M24" i="6" s="1"/>
  <c r="L9" i="6"/>
  <c r="M9" i="6" s="1"/>
  <c r="S18" i="6"/>
  <c r="T18" i="6" s="1"/>
  <c r="T23" i="6"/>
  <c r="L14" i="6"/>
  <c r="M14" i="6" s="1"/>
  <c r="T9" i="6"/>
  <c r="L19" i="6"/>
  <c r="M19" i="6" s="1"/>
  <c r="K14" i="6"/>
  <c r="K9" i="6"/>
  <c r="K24" i="6"/>
  <c r="N11" i="5"/>
  <c r="N10" i="5"/>
  <c r="N9" i="5"/>
  <c r="K11" i="5"/>
  <c r="K10" i="5"/>
  <c r="K9" i="5"/>
  <c r="H11" i="5"/>
  <c r="H10" i="5"/>
  <c r="H9" i="5"/>
  <c r="N8" i="5"/>
  <c r="K8" i="5"/>
  <c r="H8" i="5"/>
  <c r="E11" i="5"/>
  <c r="E10" i="5"/>
  <c r="E9" i="5"/>
  <c r="E8" i="5"/>
</calcChain>
</file>

<file path=xl/sharedStrings.xml><?xml version="1.0" encoding="utf-8"?>
<sst xmlns="http://schemas.openxmlformats.org/spreadsheetml/2006/main" count="1132" uniqueCount="135">
  <si>
    <t>Date</t>
  </si>
  <si>
    <t>Day</t>
  </si>
  <si>
    <t>Location of raw data in notebook</t>
  </si>
  <si>
    <t>Experiment No.</t>
  </si>
  <si>
    <t>No. of Dead Mice</t>
  </si>
  <si>
    <t xml:space="preserve"> Page No.</t>
  </si>
  <si>
    <t>PP-122</t>
  </si>
  <si>
    <t xml:space="preserve">Animals </t>
  </si>
  <si>
    <t>Initial No. of Mice in Group</t>
  </si>
  <si>
    <t>PP-124</t>
  </si>
  <si>
    <t>PP-125</t>
  </si>
  <si>
    <t>Total No. of Air-Exposed Mice</t>
  </si>
  <si>
    <t>Sum Total No. of Air-Exposed Mice</t>
  </si>
  <si>
    <t xml:space="preserve">Sum Total No. of Dead Mice </t>
  </si>
  <si>
    <t>Cumulative Percent (%) Mortality</t>
  </si>
  <si>
    <t>.</t>
  </si>
  <si>
    <t>Sum Total of Animals Experiments</t>
  </si>
  <si>
    <t>Sum Total of Animals from Experiments</t>
  </si>
  <si>
    <t>Cumalative Percent (%) Mortality Following Exposure To Air or Trichloroethylene (TCE)</t>
  </si>
  <si>
    <t xml:space="preserve">Day </t>
  </si>
  <si>
    <t>Test Atmospheres</t>
  </si>
  <si>
    <t>Air</t>
  </si>
  <si>
    <t>5 ppm TCE</t>
  </si>
  <si>
    <t>10 ppm TCE</t>
  </si>
  <si>
    <t>25 ppm TCE</t>
  </si>
  <si>
    <t>50 ppm TCE</t>
  </si>
  <si>
    <t>100 ppm TCE</t>
  </si>
  <si>
    <t>200 ppm TCE</t>
  </si>
  <si>
    <t>Bacterial Clearance From Mouse Lung Following Air or Trichloroethylene Exposure (TCE)</t>
  </si>
  <si>
    <t>Animal No.</t>
  </si>
  <si>
    <t>50 ppm</t>
  </si>
  <si>
    <t>100 ppm</t>
  </si>
  <si>
    <t>200 ppm</t>
  </si>
  <si>
    <t>Exposure Group</t>
  </si>
  <si>
    <t>CFU Average</t>
  </si>
  <si>
    <t>Log10 CFU Average</t>
  </si>
  <si>
    <t>SE</t>
  </si>
  <si>
    <t>Hours post-infection</t>
  </si>
  <si>
    <t>Percent of Mice Infected by Bacteria At Various Timepoints Post-Infection Following Exposure To Air or Trichloroethylene (TCE)</t>
  </si>
  <si>
    <t>Total number of mice/group</t>
  </si>
  <si>
    <t>Percent of infected mice</t>
  </si>
  <si>
    <t>No. of mice with 1 or more CFU detected in lung lavage</t>
  </si>
  <si>
    <t>Time post-infection (hour)</t>
  </si>
  <si>
    <t>Group</t>
  </si>
  <si>
    <t>Phagocytic Index (%)</t>
  </si>
  <si>
    <t>Avg. Phagocytic Index (%)</t>
  </si>
  <si>
    <t>Std. Dev.</t>
  </si>
  <si>
    <t>Std. Error (SE)</t>
  </si>
  <si>
    <t>1-3 bacteria per cell</t>
  </si>
  <si>
    <t>0 bacteria per cell</t>
  </si>
  <si>
    <t>4-6 bacteria per cell</t>
  </si>
  <si>
    <t>7-9 bacteria per cell</t>
  </si>
  <si>
    <t>&gt; 10 bacteria per cell</t>
  </si>
  <si>
    <t>Total No. of Macrophages</t>
  </si>
  <si>
    <t>No. of Macrophages with Ingested Bacteria</t>
  </si>
  <si>
    <t>Avg. % Phagocytosis</t>
  </si>
  <si>
    <t>No. of  Ingested Bacteria in Macrophages</t>
  </si>
  <si>
    <t>Total No. of Bacteria</t>
  </si>
  <si>
    <t>No. of mice sampled (n):</t>
  </si>
  <si>
    <t>x50x.5 dilution</t>
  </si>
  <si>
    <t>x10x.5 dilution</t>
  </si>
  <si>
    <t>Cage  #1</t>
  </si>
  <si>
    <t>Cage  #2</t>
  </si>
  <si>
    <t>Cage  #3</t>
  </si>
  <si>
    <t>Cage  #4</t>
  </si>
  <si>
    <t>Study Name: Affect of TCE on Strep Associated Mortality</t>
  </si>
  <si>
    <t>I. Air Exposure:  (3 Raw data tables and 1 Summary table)</t>
  </si>
  <si>
    <t>II. 5 ppm TCE Exposure:  (1 Raw data table and 1 summary data table)</t>
  </si>
  <si>
    <t xml:space="preserve">Summary (of 3 Experiments): Cumalative Percent (%) Mortality Following 0 ppm (Air) Exposure </t>
  </si>
  <si>
    <t xml:space="preserve">Summary (of 1 Experiment): Cumalative Percent (%) Mortality Following 5 ppm TCE Exposure </t>
  </si>
  <si>
    <t xml:space="preserve">Summary (of 1 Experiment): Cumalative Percent (%) Mortality Following 10 ppm TCE Exposure </t>
  </si>
  <si>
    <r>
      <t xml:space="preserve">Raw Data Table: Trichloroethylene (TCE) Exposure Concentration in parts per million (ppm): </t>
    </r>
    <r>
      <rPr>
        <b/>
        <sz val="11"/>
        <rFont val="Calibri"/>
        <family val="2"/>
        <scheme val="minor"/>
      </rPr>
      <t>5 ppm</t>
    </r>
  </si>
  <si>
    <r>
      <t xml:space="preserve">Raw Data Table #3: Trichloroethylene (TCE) Exposure Concentration in parts per million (ppm): </t>
    </r>
    <r>
      <rPr>
        <b/>
        <sz val="11"/>
        <rFont val="Calibri"/>
        <family val="2"/>
        <scheme val="minor"/>
      </rPr>
      <t>0 ppm (Air)</t>
    </r>
  </si>
  <si>
    <r>
      <t xml:space="preserve">Raw Data Table #1: Trichloroethylene (TCE) Exposure Concentration in parts per million (ppm): </t>
    </r>
    <r>
      <rPr>
        <b/>
        <sz val="11"/>
        <rFont val="Calibri"/>
        <family val="2"/>
        <scheme val="minor"/>
      </rPr>
      <t>0 ppm (Air)</t>
    </r>
  </si>
  <si>
    <r>
      <t xml:space="preserve">Raw Data Table #2: Trichloroethylene (TCE) Exposure Concentration in parts per million (ppm): </t>
    </r>
    <r>
      <rPr>
        <b/>
        <sz val="11"/>
        <rFont val="Calibri"/>
        <family val="2"/>
        <scheme val="minor"/>
      </rPr>
      <t>0 ppm (Air)</t>
    </r>
  </si>
  <si>
    <t>III. 10 ppm TCE Exposure:  (1 Raw data table and 1 summary data table)</t>
  </si>
  <si>
    <r>
      <t xml:space="preserve">Raw Data Table: Trichloroethylene (TCE) Exposure Concentration in parts per million (ppm): </t>
    </r>
    <r>
      <rPr>
        <b/>
        <sz val="11"/>
        <rFont val="Calibri"/>
        <family val="2"/>
        <scheme val="minor"/>
      </rPr>
      <t>10 ppm</t>
    </r>
  </si>
  <si>
    <t>IV. 25 ppm TCE Exposure:  (2 Raw data tables and 1 summary data table)</t>
  </si>
  <si>
    <t>Summary (of 2 Experiments): Cumalative Percent (%) Mortality Following 25 ppm TCE Exposure</t>
  </si>
  <si>
    <r>
      <t xml:space="preserve">Raw Data Table (Table #1): Trichloroethylene (TCE) Exposure Concentration in parts per million (ppm): </t>
    </r>
    <r>
      <rPr>
        <b/>
        <sz val="11"/>
        <rFont val="Calibri"/>
        <family val="2"/>
        <scheme val="minor"/>
      </rPr>
      <t>25 ppm</t>
    </r>
  </si>
  <si>
    <r>
      <t xml:space="preserve">Raw Data Table (Table #2): Trichloroethylene (TCE) Exposure Concentration in parts per million (ppm): </t>
    </r>
    <r>
      <rPr>
        <b/>
        <sz val="11"/>
        <rFont val="Calibri"/>
        <family val="2"/>
        <scheme val="minor"/>
      </rPr>
      <t>25 ppm</t>
    </r>
  </si>
  <si>
    <r>
      <t>Raw Data Table (Table #1): Trichloroethylene (TCE) Exposure Concentration in parts per million (ppm):</t>
    </r>
    <r>
      <rPr>
        <b/>
        <sz val="11"/>
        <rFont val="Calibri"/>
        <family val="2"/>
        <scheme val="minor"/>
      </rPr>
      <t xml:space="preserve"> 50 ppm</t>
    </r>
  </si>
  <si>
    <r>
      <t xml:space="preserve">Raw Data Table (Table #2): Trichloroethylene (TCE) Exposure Concentration in parts per million (ppm): </t>
    </r>
    <r>
      <rPr>
        <b/>
        <sz val="11"/>
        <rFont val="Calibri"/>
        <family val="2"/>
        <scheme val="minor"/>
      </rPr>
      <t>50 ppm</t>
    </r>
  </si>
  <si>
    <t>V. 50 ppm TCE Exposure:  (3 Raw data tables and 1 summary data table)</t>
  </si>
  <si>
    <t>Raw Data Table (Table #3): Trichloroethylene (TCE) Exposure Concentration in parts per million (ppm): 50 ppm</t>
  </si>
  <si>
    <t xml:space="preserve">Summary (of 3 Experiments): Cumalative Percent (%) Mortality Following 50 ppm TCE Exposure </t>
  </si>
  <si>
    <t>VI. 100 ppm TCE Exposure:  (2 Raw data tables and 1 summary data table)</t>
  </si>
  <si>
    <r>
      <t xml:space="preserve">Raw Data Table (Table #1): Trichloroethylene (TCE) Exposure Concentration in parts per million (ppm): </t>
    </r>
    <r>
      <rPr>
        <b/>
        <sz val="11"/>
        <rFont val="Calibri"/>
        <family val="2"/>
        <scheme val="minor"/>
      </rPr>
      <t>100 ppm</t>
    </r>
  </si>
  <si>
    <r>
      <t xml:space="preserve">Raw Data Table (Table #2): Trichloroethylene (TCE) Exposure Concentration in parts per million (ppm): </t>
    </r>
    <r>
      <rPr>
        <b/>
        <sz val="11"/>
        <rFont val="Calibri"/>
        <family val="2"/>
        <scheme val="minor"/>
      </rPr>
      <t>100 ppm</t>
    </r>
  </si>
  <si>
    <t>VII. 200 ppm TCE Exposure:  (1 Raw data table and 1 summary data table)</t>
  </si>
  <si>
    <t xml:space="preserve">Summary (of 1 Experiment): Cumalative Percent (%) Mortality Following 200 ppm TCE Exposure </t>
  </si>
  <si>
    <r>
      <t xml:space="preserve">Raw Data Table: Trichloroethylene (TCE) Exposure Concentration in parts per million (ppm): </t>
    </r>
    <r>
      <rPr>
        <b/>
        <sz val="11"/>
        <rFont val="Calibri"/>
        <family val="2"/>
        <scheme val="minor"/>
      </rPr>
      <t>200 ppm</t>
    </r>
  </si>
  <si>
    <t xml:space="preserve">NOTES: </t>
  </si>
  <si>
    <t xml:space="preserve">Note #5:  As per notebook multiplication factors (taking into account dilution) was cfu x 50 x 0..5 for the zero hour timepoint and cfu x 10 x 0.5 for the 4, 24 and 72 hour timepoints.   </t>
  </si>
  <si>
    <t xml:space="preserve">Note #3: TNTC denotes colony forming units (CFU) are "too numerous to count". The value "10,000" is used for the number of CFU in this situation. </t>
  </si>
  <si>
    <t xml:space="preserve">Note #2: Single period in empty row signifies missing animal (probably due to intubation error and loss of animal). </t>
  </si>
  <si>
    <t>No. of CFU (raw data)</t>
  </si>
  <si>
    <t>No. of CFU                (raw data)</t>
  </si>
  <si>
    <t>(lab notebook (pg. 148 experiment pp-126):</t>
  </si>
  <si>
    <t xml:space="preserve">Bacterial Clearance From Mouse Lung Following Air or Trichloroethylene Exposure (TCE) </t>
  </si>
  <si>
    <r>
      <t>Log</t>
    </r>
    <r>
      <rPr>
        <b/>
        <vertAlign val="subscript"/>
        <sz val="16"/>
        <color theme="1"/>
        <rFont val="Calibri"/>
        <family val="2"/>
        <scheme val="minor"/>
      </rPr>
      <t>10</t>
    </r>
    <r>
      <rPr>
        <b/>
        <sz val="16"/>
        <color theme="1"/>
        <rFont val="Calibri"/>
        <family val="2"/>
        <scheme val="minor"/>
      </rPr>
      <t xml:space="preserve"> CFU</t>
    </r>
  </si>
  <si>
    <r>
      <t>Log</t>
    </r>
    <r>
      <rPr>
        <b/>
        <vertAlign val="subscript"/>
        <sz val="16"/>
        <color theme="1"/>
        <rFont val="Calibri"/>
        <family val="2"/>
        <scheme val="minor"/>
      </rPr>
      <t>10</t>
    </r>
    <r>
      <rPr>
        <b/>
        <sz val="16"/>
        <color theme="1"/>
        <rFont val="Calibri"/>
        <family val="2"/>
        <scheme val="minor"/>
      </rPr>
      <t xml:space="preserve"> CFU Average</t>
    </r>
  </si>
  <si>
    <t>Data values in table calculated using MS Excel statistics formulas.</t>
  </si>
  <si>
    <t>Note #1: Numbers entered in table are from those that are listed in the data table in the lab notebook (Experiment #PP-126, pg. 148).</t>
  </si>
  <si>
    <t xml:space="preserve">  [Lab notebook - Experiment #PP-126 (pg. 148)]</t>
  </si>
  <si>
    <r>
      <t xml:space="preserve">Selgrade and Gilmour, </t>
    </r>
    <r>
      <rPr>
        <b/>
        <i/>
        <sz val="16"/>
        <color theme="1"/>
        <rFont val="Calibri"/>
        <family val="2"/>
        <scheme val="minor"/>
      </rPr>
      <t>J Immunotox,</t>
    </r>
    <r>
      <rPr>
        <b/>
        <sz val="16"/>
        <color theme="1"/>
        <rFont val="Calibri"/>
        <family val="2"/>
        <scheme val="minor"/>
      </rPr>
      <t xml:space="preserve"> 2010; 7(4): 350-356.</t>
    </r>
  </si>
  <si>
    <t>Lab Notebook (Book 2):  Experiment Nos. PP-122, PP-124, and PP-125   (Raw data for Figure 1A)</t>
  </si>
  <si>
    <t xml:space="preserve">Numbers in red denote difference from pg. 150 of lab notebook (and the publication) .  The notebook assumed an experimental number of 5 (animals) whereas the experimental number for 72 hour air and 50 ppm TCE was only four animals.  Thus, 25% and 75% for air and 50 ppm TCE, respectively, are the correct values.   </t>
  </si>
  <si>
    <t>Phagocytic Index</t>
  </si>
  <si>
    <t>Percent (%) Phagocytosis</t>
  </si>
  <si>
    <t>Percent (%) Phagocytic and Phagocytic Index (Notebook, Experiment PP-127)</t>
  </si>
  <si>
    <r>
      <t xml:space="preserve">Raw data for bacterial clearance (Figure 2A).  Selgrade and Gilmour, </t>
    </r>
    <r>
      <rPr>
        <b/>
        <i/>
        <sz val="16"/>
        <color theme="1"/>
        <rFont val="Calibri"/>
        <family val="2"/>
        <scheme val="minor"/>
      </rPr>
      <t>J Immunotox,</t>
    </r>
    <r>
      <rPr>
        <b/>
        <sz val="16"/>
        <color theme="1"/>
        <rFont val="Calibri"/>
        <family val="2"/>
        <scheme val="minor"/>
      </rPr>
      <t xml:space="preserve"> 2010; 7(4): 350-356.</t>
    </r>
  </si>
  <si>
    <r>
      <t xml:space="preserve">Summary data for bacterial clearance (Figure 2A).  Selgrade and Gilmour, </t>
    </r>
    <r>
      <rPr>
        <b/>
        <i/>
        <sz val="14"/>
        <color theme="1"/>
        <rFont val="Calibri"/>
        <family val="2"/>
        <scheme val="minor"/>
      </rPr>
      <t>J Immunotox,</t>
    </r>
    <r>
      <rPr>
        <b/>
        <sz val="14"/>
        <color theme="1"/>
        <rFont val="Calibri"/>
        <family val="2"/>
        <scheme val="minor"/>
      </rPr>
      <t>2010; 7(4): 350-356).</t>
    </r>
  </si>
  <si>
    <r>
      <t xml:space="preserve">Raw and summary data for percent of infected mice  (Figure 3A).  Selgrade and Gilmour, </t>
    </r>
    <r>
      <rPr>
        <b/>
        <i/>
        <sz val="16"/>
        <color theme="1"/>
        <rFont val="Calibri"/>
        <family val="2"/>
        <scheme val="minor"/>
      </rPr>
      <t>J Immunotox.</t>
    </r>
    <r>
      <rPr>
        <b/>
        <sz val="16"/>
        <color theme="1"/>
        <rFont val="Calibri"/>
        <family val="2"/>
        <scheme val="minor"/>
      </rPr>
      <t xml:space="preserve"> 2010; 7(4): 350-356.</t>
    </r>
  </si>
  <si>
    <r>
      <t xml:space="preserve">Raw and summary data for perecent phagocytosis and phagocytic index (Figure 4A).  Selgrade and Gilmour, </t>
    </r>
    <r>
      <rPr>
        <b/>
        <i/>
        <sz val="16"/>
        <color theme="1"/>
        <rFont val="Calibri"/>
        <family val="2"/>
        <scheme val="minor"/>
      </rPr>
      <t>J Immunotox.</t>
    </r>
    <r>
      <rPr>
        <b/>
        <sz val="16"/>
        <color theme="1"/>
        <rFont val="Calibri"/>
        <family val="2"/>
        <scheme val="minor"/>
      </rPr>
      <t xml:space="preserve"> 2010; 7(4): 350-356)</t>
    </r>
  </si>
  <si>
    <r>
      <t>Summary data for Figure 1A.  Selgrade and Gilmour,</t>
    </r>
    <r>
      <rPr>
        <b/>
        <i/>
        <sz val="14"/>
        <color theme="1"/>
        <rFont val="Calibri"/>
        <family val="2"/>
        <scheme val="minor"/>
      </rPr>
      <t xml:space="preserve"> J Immunotox</t>
    </r>
    <r>
      <rPr>
        <b/>
        <sz val="14"/>
        <color theme="1"/>
        <rFont val="Calibri"/>
        <family val="2"/>
        <scheme val="minor"/>
      </rPr>
      <t>., 2010: 7(4): 350-356)</t>
    </r>
  </si>
  <si>
    <t xml:space="preserve">Note:  data analyzed in paper only used through day 20. </t>
  </si>
  <si>
    <t xml:space="preserve">Note #6: Standard error (SE) is calculated as standard deviation of the Log10 cfu/(n-1).  Some statisticians might question this approach to presenting the data  and possibly there is a more appropriate way to portray  the variance. </t>
  </si>
  <si>
    <t xml:space="preserve">Note #4: As per paper, values with no cfu were replaced with one colony less than the limit of detection to avoid log transforming 0.  This resulted in 4  colonies for the five fold dilution at time 24 hours for 4/5 air animals and 4 colonies for 3/4 air animals at 72 hrs.   Four colonies were also ascribed to  1/4 animals in 50 ppm TCE at 72 hours and 2/5 of 100 ppm TCE at 72hrs.  These are shaded in light blue.   The original data (number of cfu)  are used however for ascertaining  the presence of infected and non-infected mice.  </t>
  </si>
  <si>
    <t>Summary (of 2 Experiments): Cumulative Percent (%) Mortality Following 100 ppm TCE Exposure</t>
  </si>
  <si>
    <t>Phagocytosis_All</t>
  </si>
  <si>
    <t>Bacterial clearance_Summary</t>
  </si>
  <si>
    <t>Bacterial clearance_raw data</t>
  </si>
  <si>
    <t>Cumulative % Mortality_Summary</t>
  </si>
  <si>
    <t>Raw data for the mortality endpoint</t>
  </si>
  <si>
    <t>Raw data for the bacterial clearance endpoint</t>
  </si>
  <si>
    <t>Summary for the bacterial clearance endpoint</t>
  </si>
  <si>
    <t>Graphs for the mortality endpoint</t>
  </si>
  <si>
    <t>Raw data and graphsfor the phagocytosis endpoint</t>
  </si>
  <si>
    <t>% Mortality_raw data</t>
  </si>
  <si>
    <t>% Mice Infected_All</t>
  </si>
  <si>
    <t>Raw data and graphs for the percent infected endpoint</t>
  </si>
  <si>
    <t>Worksheet</t>
  </si>
  <si>
    <t>Description</t>
  </si>
  <si>
    <t>Final Risk Evaluation for Trichloroethylene
Supplemental Information File:
Personal Communication to OPPT - 
Raw Data Values from Selgrade and Gilmour,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</si>
</sst>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549">
    <xf numFmtId="0" fontId="0" fillId="0" borderId="0" xfId="0"/>
    <xf numFmtId="0" fontId="1" fillId="0" borderId="0" xfId="0" applyFont="1"/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2" borderId="18" xfId="0" applyFill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14" fontId="1" fillId="0" borderId="14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2" borderId="0" xfId="0" applyFill="1" applyBorder="1"/>
    <xf numFmtId="0" fontId="2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4" fontId="1" fillId="0" borderId="3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/>
    <xf numFmtId="0" fontId="0" fillId="0" borderId="28" xfId="0" applyBorder="1"/>
    <xf numFmtId="0" fontId="1" fillId="0" borderId="0" xfId="0" applyFont="1" applyBorder="1"/>
    <xf numFmtId="0" fontId="0" fillId="0" borderId="0" xfId="0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4" borderId="6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69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67" xfId="0" applyNumberFormat="1" applyFont="1" applyBorder="1" applyAlignment="1">
      <alignment horizontal="center"/>
    </xf>
    <xf numFmtId="164" fontId="0" fillId="0" borderId="7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center"/>
    </xf>
    <xf numFmtId="164" fontId="0" fillId="0" borderId="131" xfId="0" applyNumberFormat="1" applyFont="1" applyBorder="1" applyAlignment="1">
      <alignment horizontal="center"/>
    </xf>
    <xf numFmtId="164" fontId="0" fillId="0" borderId="132" xfId="0" applyNumberFormat="1" applyFont="1" applyBorder="1" applyAlignment="1">
      <alignment horizontal="center"/>
    </xf>
    <xf numFmtId="164" fontId="0" fillId="0" borderId="133" xfId="0" applyNumberFormat="1" applyFont="1" applyBorder="1" applyAlignment="1">
      <alignment horizontal="center"/>
    </xf>
    <xf numFmtId="0" fontId="2" fillId="0" borderId="134" xfId="0" applyFont="1" applyBorder="1" applyAlignment="1">
      <alignment wrapText="1"/>
    </xf>
    <xf numFmtId="0" fontId="1" fillId="0" borderId="13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8" fillId="0" borderId="101" xfId="0" applyFont="1" applyBorder="1" applyAlignment="1">
      <alignment horizontal="center" wrapText="1"/>
    </xf>
    <xf numFmtId="0" fontId="9" fillId="0" borderId="0" xfId="0" applyFont="1"/>
    <xf numFmtId="165" fontId="9" fillId="0" borderId="0" xfId="0" applyNumberFormat="1" applyFont="1"/>
    <xf numFmtId="0" fontId="8" fillId="0" borderId="105" xfId="0" applyFont="1" applyBorder="1" applyAlignment="1">
      <alignment horizontal="center" wrapText="1"/>
    </xf>
    <xf numFmtId="0" fontId="8" fillId="0" borderId="106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/>
    <xf numFmtId="2" fontId="0" fillId="0" borderId="0" xfId="0" applyNumberFormat="1" applyFont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129" xfId="0" applyFont="1" applyBorder="1" applyAlignment="1">
      <alignment horizontal="center" wrapText="1"/>
    </xf>
    <xf numFmtId="0" fontId="12" fillId="0" borderId="77" xfId="0" applyFont="1" applyBorder="1" applyAlignment="1">
      <alignment horizontal="center" wrapText="1"/>
    </xf>
    <xf numFmtId="0" fontId="12" fillId="0" borderId="80" xfId="0" applyFont="1" applyBorder="1" applyAlignment="1">
      <alignment horizontal="center" wrapText="1"/>
    </xf>
    <xf numFmtId="2" fontId="14" fillId="0" borderId="73" xfId="0" applyNumberFormat="1" applyFont="1" applyBorder="1" applyAlignment="1">
      <alignment horizontal="center" wrapText="1"/>
    </xf>
    <xf numFmtId="2" fontId="14" fillId="0" borderId="35" xfId="0" applyNumberFormat="1" applyFont="1" applyBorder="1" applyAlignment="1">
      <alignment horizontal="center" wrapText="1"/>
    </xf>
    <xf numFmtId="2" fontId="14" fillId="0" borderId="95" xfId="0" applyNumberFormat="1" applyFont="1" applyBorder="1" applyAlignment="1">
      <alignment horizontal="center" wrapText="1"/>
    </xf>
    <xf numFmtId="2" fontId="14" fillId="0" borderId="74" xfId="0" applyNumberFormat="1" applyFont="1" applyBorder="1" applyAlignment="1">
      <alignment horizontal="center" wrapText="1"/>
    </xf>
    <xf numFmtId="0" fontId="12" fillId="0" borderId="113" xfId="0" applyFont="1" applyBorder="1" applyAlignment="1">
      <alignment horizontal="center"/>
    </xf>
    <xf numFmtId="2" fontId="11" fillId="0" borderId="109" xfId="0" applyNumberFormat="1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11" fillId="0" borderId="110" xfId="0" applyFont="1" applyBorder="1" applyAlignment="1">
      <alignment horizontal="center"/>
    </xf>
    <xf numFmtId="165" fontId="12" fillId="0" borderId="110" xfId="0" applyNumberFormat="1" applyFont="1" applyBorder="1" applyAlignment="1">
      <alignment horizontal="center"/>
    </xf>
    <xf numFmtId="2" fontId="11" fillId="0" borderId="110" xfId="0" applyNumberFormat="1" applyFont="1" applyBorder="1" applyAlignment="1">
      <alignment horizontal="center"/>
    </xf>
    <xf numFmtId="165" fontId="12" fillId="0" borderId="114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11" fillId="0" borderId="111" xfId="0" applyNumberFormat="1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2" fontId="11" fillId="0" borderId="70" xfId="0" applyNumberFormat="1" applyFont="1" applyBorder="1" applyAlignment="1">
      <alignment horizontal="center"/>
    </xf>
    <xf numFmtId="165" fontId="12" fillId="0" borderId="70" xfId="0" applyNumberFormat="1" applyFont="1" applyBorder="1" applyAlignment="1">
      <alignment horizontal="center"/>
    </xf>
    <xf numFmtId="165" fontId="12" fillId="0" borderId="115" xfId="0" applyNumberFormat="1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2" fontId="11" fillId="0" borderId="112" xfId="0" applyNumberFormat="1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165" fontId="12" fillId="0" borderId="71" xfId="0" applyNumberFormat="1" applyFont="1" applyBorder="1" applyAlignment="1">
      <alignment horizontal="center"/>
    </xf>
    <xf numFmtId="2" fontId="11" fillId="0" borderId="71" xfId="0" applyNumberFormat="1" applyFont="1" applyBorder="1" applyAlignment="1">
      <alignment horizontal="center"/>
    </xf>
    <xf numFmtId="165" fontId="12" fillId="0" borderId="116" xfId="0" applyNumberFormat="1" applyFont="1" applyBorder="1" applyAlignment="1">
      <alignment horizontal="center"/>
    </xf>
    <xf numFmtId="0" fontId="14" fillId="0" borderId="82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14" fillId="0" borderId="0" xfId="0" applyFont="1"/>
    <xf numFmtId="0" fontId="5" fillId="0" borderId="0" xfId="0" applyFont="1" applyFill="1"/>
    <xf numFmtId="0" fontId="1" fillId="0" borderId="6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13" fillId="0" borderId="83" xfId="0" applyFont="1" applyBorder="1" applyAlignment="1">
      <alignment horizontal="center" wrapText="1"/>
    </xf>
    <xf numFmtId="0" fontId="13" fillId="0" borderId="144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02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2" fillId="0" borderId="140" xfId="0" applyFont="1" applyBorder="1" applyAlignment="1">
      <alignment horizontal="center" wrapText="1"/>
    </xf>
    <xf numFmtId="0" fontId="12" fillId="0" borderId="72" xfId="0" applyFont="1" applyBorder="1" applyAlignment="1">
      <alignment horizontal="center" wrapText="1"/>
    </xf>
    <xf numFmtId="0" fontId="12" fillId="0" borderId="13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4" fillId="0" borderId="75" xfId="0" applyFont="1" applyBorder="1" applyAlignment="1">
      <alignment horizontal="center" wrapText="1"/>
    </xf>
    <xf numFmtId="0" fontId="5" fillId="0" borderId="82" xfId="0" applyFont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14" fillId="0" borderId="78" xfId="0" applyFont="1" applyBorder="1" applyAlignment="1">
      <alignment horizontal="center" wrapText="1"/>
    </xf>
    <xf numFmtId="0" fontId="12" fillId="0" borderId="86" xfId="0" applyFont="1" applyBorder="1" applyAlignment="1">
      <alignment horizontal="center" wrapText="1"/>
    </xf>
    <xf numFmtId="0" fontId="12" fillId="0" borderId="87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89" xfId="0" applyFont="1" applyBorder="1" applyAlignment="1">
      <alignment horizontal="center" wrapText="1"/>
    </xf>
    <xf numFmtId="0" fontId="12" fillId="0" borderId="128" xfId="0" applyFont="1" applyBorder="1" applyAlignment="1">
      <alignment horizontal="center" wrapText="1"/>
    </xf>
    <xf numFmtId="0" fontId="12" fillId="0" borderId="91" xfId="0" applyFont="1" applyBorder="1" applyAlignment="1">
      <alignment horizontal="center" wrapText="1"/>
    </xf>
    <xf numFmtId="0" fontId="12" fillId="0" borderId="7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Fill="1"/>
    <xf numFmtId="0" fontId="0" fillId="0" borderId="0" xfId="0" applyFill="1" applyAlignment="1">
      <alignment horizontal="center" wrapText="1"/>
    </xf>
    <xf numFmtId="0" fontId="15" fillId="0" borderId="0" xfId="0" applyFont="1"/>
    <xf numFmtId="0" fontId="14" fillId="4" borderId="147" xfId="0" applyFont="1" applyFill="1" applyBorder="1" applyAlignment="1">
      <alignment horizontal="center" wrapText="1"/>
    </xf>
    <xf numFmtId="0" fontId="14" fillId="4" borderId="148" xfId="0" applyFont="1" applyFill="1" applyBorder="1" applyAlignment="1">
      <alignment horizontal="center" wrapText="1"/>
    </xf>
    <xf numFmtId="0" fontId="14" fillId="0" borderId="148" xfId="0" applyFont="1" applyBorder="1" applyAlignment="1">
      <alignment horizontal="center" wrapText="1"/>
    </xf>
    <xf numFmtId="0" fontId="14" fillId="0" borderId="103" xfId="0" applyFont="1" applyBorder="1" applyAlignment="1">
      <alignment horizontal="center" wrapText="1"/>
    </xf>
    <xf numFmtId="0" fontId="14" fillId="0" borderId="146" xfId="0" applyFont="1" applyBorder="1" applyAlignment="1">
      <alignment horizontal="center" wrapText="1"/>
    </xf>
    <xf numFmtId="0" fontId="14" fillId="4" borderId="19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77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4" fillId="0" borderId="74" xfId="0" applyFont="1" applyBorder="1" applyAlignment="1">
      <alignment horizontal="center" wrapText="1"/>
    </xf>
    <xf numFmtId="165" fontId="12" fillId="4" borderId="140" xfId="0" applyNumberFormat="1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165" fontId="12" fillId="4" borderId="72" xfId="0" applyNumberFormat="1" applyFont="1" applyFill="1" applyBorder="1" applyAlignment="1">
      <alignment horizontal="center" vertical="center" wrapText="1"/>
    </xf>
    <xf numFmtId="165" fontId="12" fillId="4" borderId="26" xfId="0" applyNumberFormat="1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2" fillId="0" borderId="150" xfId="0" applyFont="1" applyBorder="1" applyAlignment="1">
      <alignment horizontal="center" wrapText="1"/>
    </xf>
    <xf numFmtId="2" fontId="12" fillId="0" borderId="93" xfId="0" applyNumberFormat="1" applyFont="1" applyBorder="1" applyAlignment="1">
      <alignment horizontal="center" wrapText="1"/>
    </xf>
    <xf numFmtId="165" fontId="12" fillId="4" borderId="152" xfId="0" applyNumberFormat="1" applyFont="1" applyFill="1" applyBorder="1" applyAlignment="1">
      <alignment horizontal="center" vertical="center" wrapText="1"/>
    </xf>
    <xf numFmtId="0" fontId="12" fillId="0" borderId="152" xfId="0" applyFont="1" applyBorder="1" applyAlignment="1">
      <alignment horizontal="center" wrapText="1"/>
    </xf>
    <xf numFmtId="0" fontId="12" fillId="0" borderId="153" xfId="0" applyFont="1" applyBorder="1" applyAlignment="1">
      <alignment horizontal="center" wrapText="1"/>
    </xf>
    <xf numFmtId="2" fontId="14" fillId="0" borderId="154" xfId="0" applyNumberFormat="1" applyFont="1" applyBorder="1" applyAlignment="1">
      <alignment horizontal="center" wrapText="1"/>
    </xf>
    <xf numFmtId="165" fontId="12" fillId="4" borderId="107" xfId="0" applyNumberFormat="1" applyFont="1" applyFill="1" applyBorder="1" applyAlignment="1">
      <alignment horizontal="center" vertical="center" wrapText="1"/>
    </xf>
    <xf numFmtId="0" fontId="13" fillId="0" borderId="155" xfId="0" applyFont="1" applyBorder="1" applyAlignment="1">
      <alignment horizontal="center" wrapText="1"/>
    </xf>
    <xf numFmtId="0" fontId="13" fillId="4" borderId="107" xfId="0" applyFont="1" applyFill="1" applyBorder="1" applyAlignment="1">
      <alignment horizontal="center" vertical="center" wrapText="1"/>
    </xf>
    <xf numFmtId="0" fontId="13" fillId="0" borderId="145" xfId="0" applyFont="1" applyBorder="1" applyAlignment="1">
      <alignment horizontal="center" wrapText="1"/>
    </xf>
    <xf numFmtId="165" fontId="12" fillId="4" borderId="130" xfId="0" applyNumberFormat="1" applyFont="1" applyFill="1" applyBorder="1" applyAlignment="1">
      <alignment horizontal="center" vertical="center" wrapText="1"/>
    </xf>
    <xf numFmtId="165" fontId="12" fillId="4" borderId="149" xfId="0" applyNumberFormat="1" applyFont="1" applyFill="1" applyBorder="1" applyAlignment="1">
      <alignment horizontal="center" vertical="center" wrapText="1"/>
    </xf>
    <xf numFmtId="165" fontId="13" fillId="4" borderId="149" xfId="0" applyNumberFormat="1" applyFont="1" applyFill="1" applyBorder="1" applyAlignment="1">
      <alignment horizontal="center" vertical="center" wrapText="1"/>
    </xf>
    <xf numFmtId="165" fontId="13" fillId="4" borderId="26" xfId="0" applyNumberFormat="1" applyFont="1" applyFill="1" applyBorder="1" applyAlignment="1">
      <alignment horizontal="center" vertical="center" wrapText="1"/>
    </xf>
    <xf numFmtId="0" fontId="12" fillId="0" borderId="92" xfId="0" applyFont="1" applyBorder="1" applyAlignment="1">
      <alignment horizontal="center" wrapText="1"/>
    </xf>
    <xf numFmtId="165" fontId="13" fillId="4" borderId="107" xfId="0" applyNumberFormat="1" applyFont="1" applyFill="1" applyBorder="1" applyAlignment="1">
      <alignment horizontal="center" vertical="center" wrapText="1"/>
    </xf>
    <xf numFmtId="2" fontId="14" fillId="0" borderId="93" xfId="0" applyNumberFormat="1" applyFont="1" applyBorder="1" applyAlignment="1">
      <alignment horizontal="center" wrapText="1"/>
    </xf>
    <xf numFmtId="165" fontId="12" fillId="4" borderId="19" xfId="0" applyNumberFormat="1" applyFont="1" applyFill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wrapText="1"/>
    </xf>
    <xf numFmtId="165" fontId="12" fillId="4" borderId="15" xfId="0" applyNumberFormat="1" applyFont="1" applyFill="1" applyBorder="1" applyAlignment="1">
      <alignment horizontal="center" vertical="center" wrapText="1"/>
    </xf>
    <xf numFmtId="165" fontId="13" fillId="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/>
    <xf numFmtId="0" fontId="5" fillId="0" borderId="72" xfId="0" applyFont="1" applyBorder="1" applyAlignment="1">
      <alignment horizontal="center" wrapText="1"/>
    </xf>
    <xf numFmtId="0" fontId="5" fillId="0" borderId="104" xfId="0" applyFont="1" applyBorder="1" applyAlignment="1">
      <alignment horizontal="center" wrapText="1"/>
    </xf>
    <xf numFmtId="0" fontId="5" fillId="0" borderId="105" xfId="0" applyFont="1" applyBorder="1" applyAlignment="1">
      <alignment horizontal="center" wrapText="1"/>
    </xf>
    <xf numFmtId="0" fontId="5" fillId="0" borderId="106" xfId="0" applyFont="1" applyBorder="1" applyAlignment="1">
      <alignment horizontal="center" wrapText="1"/>
    </xf>
    <xf numFmtId="0" fontId="5" fillId="0" borderId="63" xfId="0" applyFont="1" applyBorder="1" applyAlignment="1">
      <alignment horizontal="center"/>
    </xf>
    <xf numFmtId="164" fontId="15" fillId="0" borderId="88" xfId="0" applyNumberFormat="1" applyFont="1" applyBorder="1" applyAlignment="1">
      <alignment horizontal="center"/>
    </xf>
    <xf numFmtId="164" fontId="15" fillId="0" borderId="89" xfId="0" applyNumberFormat="1" applyFont="1" applyBorder="1" applyAlignment="1">
      <alignment horizontal="center"/>
    </xf>
    <xf numFmtId="164" fontId="15" fillId="6" borderId="89" xfId="0" applyNumberFormat="1" applyFont="1" applyFill="1" applyBorder="1" applyAlignment="1">
      <alignment horizontal="center"/>
    </xf>
    <xf numFmtId="164" fontId="15" fillId="0" borderId="89" xfId="0" applyNumberFormat="1" applyFont="1" applyFill="1" applyBorder="1" applyAlignment="1">
      <alignment horizontal="center"/>
    </xf>
    <xf numFmtId="164" fontId="15" fillId="0" borderId="110" xfId="0" applyNumberFormat="1" applyFont="1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164" fontId="15" fillId="0" borderId="111" xfId="0" applyNumberFormat="1" applyFont="1" applyBorder="1" applyAlignment="1">
      <alignment horizontal="center"/>
    </xf>
    <xf numFmtId="164" fontId="15" fillId="0" borderId="70" xfId="0" applyNumberFormat="1" applyFont="1" applyBorder="1" applyAlignment="1">
      <alignment horizontal="center"/>
    </xf>
    <xf numFmtId="164" fontId="15" fillId="6" borderId="70" xfId="0" applyNumberFormat="1" applyFont="1" applyFill="1" applyBorder="1" applyAlignment="1">
      <alignment horizontal="center"/>
    </xf>
    <xf numFmtId="164" fontId="15" fillId="0" borderId="70" xfId="0" applyNumberFormat="1" applyFont="1" applyFill="1" applyBorder="1" applyAlignment="1">
      <alignment horizontal="center"/>
    </xf>
    <xf numFmtId="0" fontId="5" fillId="0" borderId="65" xfId="0" applyFont="1" applyBorder="1" applyAlignment="1">
      <alignment horizontal="center"/>
    </xf>
    <xf numFmtId="164" fontId="15" fillId="0" borderId="90" xfId="0" applyNumberFormat="1" applyFont="1" applyFill="1" applyBorder="1" applyAlignment="1">
      <alignment horizontal="center"/>
    </xf>
    <xf numFmtId="164" fontId="18" fillId="0" borderId="91" xfId="0" applyNumberFormat="1" applyFont="1" applyFill="1" applyBorder="1" applyAlignment="1">
      <alignment horizontal="center"/>
    </xf>
    <xf numFmtId="164" fontId="19" fillId="0" borderId="91" xfId="0" applyNumberFormat="1" applyFont="1" applyFill="1" applyBorder="1" applyAlignment="1">
      <alignment horizontal="center"/>
    </xf>
    <xf numFmtId="164" fontId="15" fillId="0" borderId="91" xfId="0" applyNumberFormat="1" applyFont="1" applyFill="1" applyBorder="1" applyAlignment="1">
      <alignment horizontal="center"/>
    </xf>
    <xf numFmtId="164" fontId="19" fillId="6" borderId="91" xfId="0" applyNumberFormat="1" applyFont="1" applyFill="1" applyBorder="1" applyAlignment="1">
      <alignment horizontal="center"/>
    </xf>
    <xf numFmtId="164" fontId="15" fillId="0" borderId="71" xfId="0" applyNumberFormat="1" applyFont="1" applyFill="1" applyBorder="1" applyAlignment="1">
      <alignment horizontal="center"/>
    </xf>
    <xf numFmtId="164" fontId="15" fillId="0" borderId="27" xfId="0" applyNumberFormat="1" applyFont="1" applyFill="1" applyBorder="1" applyAlignment="1">
      <alignment horizontal="center"/>
    </xf>
    <xf numFmtId="164" fontId="15" fillId="0" borderId="28" xfId="0" applyNumberFormat="1" applyFont="1" applyFill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6" borderId="108" xfId="0" applyFont="1" applyFill="1" applyBorder="1" applyAlignment="1">
      <alignment horizontal="center"/>
    </xf>
    <xf numFmtId="0" fontId="15" fillId="6" borderId="115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6" borderId="70" xfId="0" applyFont="1" applyFill="1" applyBorder="1" applyAlignment="1">
      <alignment horizontal="center"/>
    </xf>
    <xf numFmtId="0" fontId="15" fillId="6" borderId="71" xfId="0" applyFon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15" fillId="0" borderId="117" xfId="0" applyFont="1" applyBorder="1" applyAlignment="1">
      <alignment horizontal="center"/>
    </xf>
    <xf numFmtId="2" fontId="15" fillId="0" borderId="73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2" fontId="15" fillId="0" borderId="42" xfId="0" applyNumberFormat="1" applyFont="1" applyBorder="1" applyAlignment="1">
      <alignment horizontal="center" vertical="center"/>
    </xf>
    <xf numFmtId="2" fontId="15" fillId="0" borderId="118" xfId="0" applyNumberFormat="1" applyFont="1" applyBorder="1" applyAlignment="1">
      <alignment horizontal="center"/>
    </xf>
    <xf numFmtId="0" fontId="15" fillId="0" borderId="121" xfId="0" applyFont="1" applyBorder="1" applyAlignment="1">
      <alignment horizontal="center"/>
    </xf>
    <xf numFmtId="0" fontId="15" fillId="0" borderId="122" xfId="0" applyFont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2" fontId="15" fillId="0" borderId="74" xfId="0" applyNumberFormat="1" applyFont="1" applyBorder="1" applyAlignment="1">
      <alignment horizontal="center"/>
    </xf>
    <xf numFmtId="2" fontId="15" fillId="0" borderId="82" xfId="0" applyNumberFormat="1" applyFont="1" applyBorder="1" applyAlignment="1">
      <alignment horizontal="center" vertical="center"/>
    </xf>
    <xf numFmtId="0" fontId="15" fillId="0" borderId="138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158" xfId="0" applyFont="1" applyBorder="1" applyAlignment="1">
      <alignment horizontal="center"/>
    </xf>
    <xf numFmtId="0" fontId="15" fillId="0" borderId="159" xfId="0" applyFont="1" applyBorder="1" applyAlignment="1">
      <alignment horizontal="center"/>
    </xf>
    <xf numFmtId="0" fontId="15" fillId="0" borderId="1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81" xfId="0" applyFont="1" applyBorder="1" applyAlignment="1">
      <alignment horizontal="center" wrapText="1"/>
    </xf>
    <xf numFmtId="0" fontId="15" fillId="0" borderId="54" xfId="0" applyFont="1" applyBorder="1" applyAlignment="1">
      <alignment horizontal="center"/>
    </xf>
    <xf numFmtId="0" fontId="15" fillId="0" borderId="125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3" fillId="7" borderId="50" xfId="0" applyFont="1" applyFill="1" applyBorder="1" applyAlignment="1">
      <alignment horizontal="center" wrapText="1"/>
    </xf>
    <xf numFmtId="0" fontId="12" fillId="7" borderId="46" xfId="0" applyFont="1" applyFill="1" applyBorder="1" applyAlignment="1">
      <alignment horizontal="center" wrapText="1"/>
    </xf>
    <xf numFmtId="2" fontId="14" fillId="7" borderId="73" xfId="0" applyNumberFormat="1" applyFont="1" applyFill="1" applyBorder="1" applyAlignment="1">
      <alignment horizontal="center" wrapText="1"/>
    </xf>
    <xf numFmtId="0" fontId="13" fillId="7" borderId="83" xfId="0" applyFont="1" applyFill="1" applyBorder="1" applyAlignment="1">
      <alignment horizontal="center" wrapText="1"/>
    </xf>
    <xf numFmtId="0" fontId="12" fillId="7" borderId="80" xfId="0" applyFont="1" applyFill="1" applyBorder="1" applyAlignment="1">
      <alignment horizontal="center" wrapText="1"/>
    </xf>
    <xf numFmtId="0" fontId="13" fillId="7" borderId="155" xfId="0" applyFont="1" applyFill="1" applyBorder="1" applyAlignment="1">
      <alignment horizontal="center" wrapText="1"/>
    </xf>
    <xf numFmtId="0" fontId="12" fillId="7" borderId="150" xfId="0" applyFont="1" applyFill="1" applyBorder="1" applyAlignment="1">
      <alignment horizontal="center" wrapText="1"/>
    </xf>
    <xf numFmtId="2" fontId="14" fillId="7" borderId="154" xfId="0" applyNumberFormat="1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center" wrapText="1"/>
    </xf>
    <xf numFmtId="0" fontId="12" fillId="7" borderId="31" xfId="0" applyFont="1" applyFill="1" applyBorder="1" applyAlignment="1">
      <alignment horizontal="center" wrapText="1"/>
    </xf>
    <xf numFmtId="0" fontId="26" fillId="0" borderId="0" xfId="0" applyFont="1"/>
    <xf numFmtId="0" fontId="27" fillId="0" borderId="118" xfId="0" applyFont="1" applyBorder="1"/>
    <xf numFmtId="0" fontId="28" fillId="0" borderId="118" xfId="1" quotePrefix="1" applyFont="1" applyBorder="1" applyProtection="1">
      <protection locked="0"/>
    </xf>
    <xf numFmtId="0" fontId="26" fillId="0" borderId="118" xfId="0" applyFont="1" applyBorder="1"/>
    <xf numFmtId="0" fontId="28" fillId="0" borderId="118" xfId="1" applyFont="1" applyBorder="1" applyProtection="1">
      <protection locked="0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wrapText="1"/>
    </xf>
    <xf numFmtId="0" fontId="2" fillId="4" borderId="13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84" xfId="0" applyFont="1" applyBorder="1" applyAlignment="1">
      <alignment horizontal="center" wrapText="1"/>
    </xf>
    <xf numFmtId="0" fontId="8" fillId="0" borderId="85" xfId="0" applyFont="1" applyBorder="1" applyAlignment="1">
      <alignment horizontal="center" wrapText="1"/>
    </xf>
    <xf numFmtId="0" fontId="8" fillId="0" borderId="10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165" fontId="13" fillId="0" borderId="30" xfId="0" applyNumberFormat="1" applyFont="1" applyBorder="1" applyAlignment="1">
      <alignment horizontal="center" vertical="center" wrapText="1"/>
    </xf>
    <xf numFmtId="165" fontId="13" fillId="0" borderId="32" xfId="0" applyNumberFormat="1" applyFont="1" applyBorder="1" applyAlignment="1">
      <alignment horizontal="center" vertical="center" wrapText="1"/>
    </xf>
    <xf numFmtId="165" fontId="13" fillId="0" borderId="151" xfId="0" applyNumberFormat="1" applyFont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4" fillId="0" borderId="147" xfId="0" applyFont="1" applyBorder="1" applyAlignment="1">
      <alignment horizontal="center" wrapText="1"/>
    </xf>
    <xf numFmtId="0" fontId="14" fillId="0" borderId="85" xfId="0" applyFont="1" applyBorder="1" applyAlignment="1">
      <alignment horizontal="center" wrapText="1"/>
    </xf>
    <xf numFmtId="0" fontId="14" fillId="0" borderId="76" xfId="0" applyFont="1" applyBorder="1" applyAlignment="1">
      <alignment horizontal="center" wrapText="1"/>
    </xf>
    <xf numFmtId="0" fontId="14" fillId="0" borderId="126" xfId="0" applyFont="1" applyBorder="1" applyAlignment="1">
      <alignment horizontal="center" wrapText="1"/>
    </xf>
    <xf numFmtId="0" fontId="14" fillId="0" borderId="97" xfId="0" applyFont="1" applyBorder="1" applyAlignment="1">
      <alignment horizontal="center" wrapText="1"/>
    </xf>
    <xf numFmtId="0" fontId="14" fillId="0" borderId="98" xfId="0" applyFont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0" fontId="11" fillId="0" borderId="0" xfId="0" applyFont="1" applyBorder="1"/>
    <xf numFmtId="0" fontId="14" fillId="0" borderId="156" xfId="0" applyFont="1" applyBorder="1" applyAlignment="1">
      <alignment horizontal="center" wrapText="1"/>
    </xf>
    <xf numFmtId="0" fontId="14" fillId="0" borderId="89" xfId="0" applyFont="1" applyBorder="1" applyAlignment="1">
      <alignment horizontal="center" wrapText="1"/>
    </xf>
    <xf numFmtId="0" fontId="14" fillId="0" borderId="9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95" xfId="0" applyNumberFormat="1" applyFont="1" applyBorder="1" applyAlignment="1">
      <alignment horizontal="center" vertical="center" wrapText="1"/>
    </xf>
    <xf numFmtId="2" fontId="12" fillId="0" borderId="35" xfId="0" applyNumberFormat="1" applyFont="1" applyBorder="1" applyAlignment="1">
      <alignment horizontal="center" vertical="center" wrapText="1"/>
    </xf>
    <xf numFmtId="2" fontId="12" fillId="0" borderId="74" xfId="0" applyNumberFormat="1" applyFont="1" applyBorder="1" applyAlignment="1">
      <alignment horizontal="center" vertical="center" wrapText="1"/>
    </xf>
    <xf numFmtId="165" fontId="13" fillId="0" borderId="99" xfId="0" applyNumberFormat="1" applyFont="1" applyBorder="1" applyAlignment="1">
      <alignment horizontal="center" vertical="center" wrapText="1"/>
    </xf>
    <xf numFmtId="165" fontId="13" fillId="0" borderId="25" xfId="0" applyNumberFormat="1" applyFont="1" applyBorder="1" applyAlignment="1">
      <alignment horizontal="center" vertical="center" wrapText="1"/>
    </xf>
    <xf numFmtId="165" fontId="13" fillId="0" borderId="75" xfId="0" applyNumberFormat="1" applyFont="1" applyBorder="1" applyAlignment="1">
      <alignment horizontal="center" vertical="center" wrapText="1"/>
    </xf>
    <xf numFmtId="1" fontId="13" fillId="0" borderId="73" xfId="0" applyNumberFormat="1" applyFont="1" applyBorder="1" applyAlignment="1">
      <alignment horizontal="center" vertical="center" wrapText="1"/>
    </xf>
    <xf numFmtId="1" fontId="13" fillId="0" borderId="35" xfId="0" applyNumberFormat="1" applyFont="1" applyBorder="1" applyAlignment="1">
      <alignment horizontal="center" vertical="center" wrapText="1"/>
    </xf>
    <xf numFmtId="1" fontId="13" fillId="0" borderId="93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165" fontId="13" fillId="0" borderId="94" xfId="0" applyNumberFormat="1" applyFont="1" applyBorder="1" applyAlignment="1">
      <alignment horizontal="center" vertical="center" wrapText="1"/>
    </xf>
    <xf numFmtId="1" fontId="12" fillId="0" borderId="95" xfId="0" applyNumberFormat="1" applyFont="1" applyBorder="1" applyAlignment="1">
      <alignment horizontal="center" vertical="center" wrapText="1"/>
    </xf>
    <xf numFmtId="1" fontId="12" fillId="0" borderId="35" xfId="0" applyNumberFormat="1" applyFont="1" applyBorder="1" applyAlignment="1">
      <alignment horizontal="center" vertical="center" wrapText="1"/>
    </xf>
    <xf numFmtId="1" fontId="12" fillId="0" borderId="93" xfId="0" applyNumberFormat="1" applyFont="1" applyBorder="1" applyAlignment="1">
      <alignment horizontal="center" vertical="center" wrapText="1"/>
    </xf>
    <xf numFmtId="2" fontId="12" fillId="0" borderId="93" xfId="0" applyNumberFormat="1" applyFont="1" applyBorder="1" applyAlignment="1">
      <alignment horizontal="center" vertical="center" wrapText="1"/>
    </xf>
    <xf numFmtId="165" fontId="12" fillId="0" borderId="143" xfId="0" applyNumberFormat="1" applyFont="1" applyBorder="1" applyAlignment="1">
      <alignment horizontal="center"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0" borderId="151" xfId="0" applyNumberFormat="1" applyFont="1" applyBorder="1" applyAlignment="1">
      <alignment horizontal="center" vertical="center" wrapText="1"/>
    </xf>
    <xf numFmtId="1" fontId="13" fillId="0" borderId="95" xfId="0" applyNumberFormat="1" applyFont="1" applyBorder="1" applyAlignment="1">
      <alignment horizontal="center" vertical="center" wrapText="1"/>
    </xf>
    <xf numFmtId="2" fontId="13" fillId="0" borderId="95" xfId="0" applyNumberFormat="1" applyFont="1" applyBorder="1" applyAlignment="1">
      <alignment horizontal="center" vertical="center" wrapText="1"/>
    </xf>
    <xf numFmtId="2" fontId="13" fillId="0" borderId="35" xfId="0" applyNumberFormat="1" applyFont="1" applyBorder="1" applyAlignment="1">
      <alignment horizontal="center" vertical="center" wrapText="1"/>
    </xf>
    <xf numFmtId="2" fontId="13" fillId="0" borderId="93" xfId="0" applyNumberFormat="1" applyFont="1" applyBorder="1" applyAlignment="1">
      <alignment horizontal="center" vertical="center" wrapText="1"/>
    </xf>
    <xf numFmtId="165" fontId="13" fillId="0" borderId="143" xfId="0" applyNumberFormat="1" applyFont="1" applyBorder="1" applyAlignment="1">
      <alignment horizontal="center" vertical="center" wrapText="1"/>
    </xf>
    <xf numFmtId="165" fontId="12" fillId="0" borderId="28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5" fontId="12" fillId="0" borderId="145" xfId="0" applyNumberFormat="1" applyFont="1" applyBorder="1" applyAlignment="1">
      <alignment horizontal="center" vertical="center" wrapText="1"/>
    </xf>
    <xf numFmtId="2" fontId="13" fillId="0" borderId="73" xfId="0" applyNumberFormat="1" applyFont="1" applyBorder="1" applyAlignment="1">
      <alignment horizontal="center" vertical="center" wrapText="1"/>
    </xf>
    <xf numFmtId="1" fontId="12" fillId="0" borderId="74" xfId="0" applyNumberFormat="1" applyFont="1" applyBorder="1" applyAlignment="1">
      <alignment horizontal="center" vertical="center" wrapText="1"/>
    </xf>
    <xf numFmtId="165" fontId="12" fillId="0" borderId="82" xfId="0" applyNumberFormat="1" applyFont="1" applyBorder="1" applyAlignment="1">
      <alignment horizontal="center" vertical="center" wrapText="1"/>
    </xf>
    <xf numFmtId="1" fontId="13" fillId="0" borderId="74" xfId="0" applyNumberFormat="1" applyFont="1" applyBorder="1" applyAlignment="1">
      <alignment horizontal="center" vertical="center" wrapText="1"/>
    </xf>
    <xf numFmtId="2" fontId="13" fillId="0" borderId="74" xfId="0" applyNumberFormat="1" applyFont="1" applyBorder="1" applyAlignment="1">
      <alignment horizontal="center" vertical="center" wrapText="1"/>
    </xf>
    <xf numFmtId="165" fontId="13" fillId="0" borderId="8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4" fillId="0" borderId="157" xfId="0" applyFont="1" applyBorder="1" applyAlignment="1">
      <alignment horizontal="center" wrapText="1"/>
    </xf>
    <xf numFmtId="0" fontId="14" fillId="0" borderId="88" xfId="0" applyFont="1" applyBorder="1" applyAlignment="1">
      <alignment horizontal="center" wrapText="1"/>
    </xf>
    <xf numFmtId="0" fontId="14" fillId="0" borderId="100" xfId="0" applyFont="1" applyBorder="1" applyAlignment="1">
      <alignment horizontal="center" wrapText="1"/>
    </xf>
    <xf numFmtId="0" fontId="14" fillId="0" borderId="92" xfId="0" applyFont="1" applyBorder="1" applyAlignment="1">
      <alignment horizontal="center" wrapText="1"/>
    </xf>
    <xf numFmtId="0" fontId="14" fillId="0" borderId="84" xfId="0" applyFont="1" applyBorder="1" applyAlignment="1">
      <alignment horizontal="center" wrapText="1"/>
    </xf>
    <xf numFmtId="1" fontId="12" fillId="0" borderId="73" xfId="0" applyNumberFormat="1" applyFont="1" applyBorder="1" applyAlignment="1">
      <alignment horizontal="center" vertical="center" wrapText="1"/>
    </xf>
    <xf numFmtId="2" fontId="12" fillId="0" borderId="73" xfId="0" applyNumberFormat="1" applyFont="1" applyBorder="1" applyAlignment="1">
      <alignment horizontal="center" vertical="center" wrapText="1"/>
    </xf>
    <xf numFmtId="165" fontId="12" fillId="0" borderId="30" xfId="0" applyNumberFormat="1" applyFont="1" applyBorder="1" applyAlignment="1">
      <alignment horizontal="center" vertical="center" wrapText="1"/>
    </xf>
    <xf numFmtId="0" fontId="5" fillId="0" borderId="0" xfId="0" applyFont="1"/>
    <xf numFmtId="0" fontId="8" fillId="0" borderId="105" xfId="0" applyFont="1" applyBorder="1" applyAlignment="1">
      <alignment horizontal="center" wrapText="1"/>
    </xf>
    <xf numFmtId="0" fontId="8" fillId="0" borderId="106" xfId="0" applyFont="1" applyBorder="1" applyAlignment="1">
      <alignment horizontal="center" wrapText="1"/>
    </xf>
    <xf numFmtId="0" fontId="8" fillId="0" borderId="97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107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105" xfId="0" applyFont="1" applyBorder="1" applyAlignment="1">
      <alignment horizontal="center" wrapText="1"/>
    </xf>
    <xf numFmtId="0" fontId="5" fillId="0" borderId="106" xfId="0" applyFont="1" applyBorder="1" applyAlignment="1">
      <alignment horizontal="center" wrapText="1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14" fillId="0" borderId="0" xfId="0" applyFont="1" applyAlignment="1"/>
    <xf numFmtId="0" fontId="5" fillId="0" borderId="73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5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78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20" xfId="0" applyFont="1" applyBorder="1" applyAlignment="1">
      <alignment horizontal="center" wrapText="1"/>
    </xf>
    <xf numFmtId="165" fontId="15" fillId="0" borderId="30" xfId="0" applyNumberFormat="1" applyFont="1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/>
    </xf>
    <xf numFmtId="165" fontId="15" fillId="0" borderId="151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165" fontId="15" fillId="0" borderId="35" xfId="0" applyNumberFormat="1" applyFont="1" applyBorder="1" applyAlignment="1">
      <alignment horizontal="center" vertical="center"/>
    </xf>
    <xf numFmtId="165" fontId="15" fillId="0" borderId="74" xfId="0" applyNumberFormat="1" applyFont="1" applyBorder="1" applyAlignment="1">
      <alignment horizontal="center" vertical="center"/>
    </xf>
    <xf numFmtId="165" fontId="15" fillId="0" borderId="73" xfId="0" applyNumberFormat="1" applyFont="1" applyBorder="1" applyAlignment="1">
      <alignment horizontal="center" vertical="center"/>
    </xf>
    <xf numFmtId="165" fontId="15" fillId="0" borderId="93" xfId="0" applyNumberFormat="1" applyFont="1" applyBorder="1" applyAlignment="1">
      <alignment horizontal="center" vertical="center"/>
    </xf>
    <xf numFmtId="165" fontId="15" fillId="0" borderId="95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15" fillId="0" borderId="99" xfId="0" applyNumberFormat="1" applyFont="1" applyBorder="1" applyAlignment="1">
      <alignment horizontal="center" vertical="center"/>
    </xf>
    <xf numFmtId="165" fontId="15" fillId="0" borderId="25" xfId="0" applyNumberFormat="1" applyFont="1" applyBorder="1" applyAlignment="1">
      <alignment horizontal="center" vertical="center"/>
    </xf>
    <xf numFmtId="165" fontId="15" fillId="0" borderId="94" xfId="0" applyNumberFormat="1" applyFont="1" applyBorder="1" applyAlignment="1">
      <alignment horizontal="center" vertical="center"/>
    </xf>
    <xf numFmtId="165" fontId="15" fillId="0" borderId="75" xfId="0" applyNumberFormat="1" applyFont="1" applyBorder="1" applyAlignment="1">
      <alignment horizontal="center" vertical="center"/>
    </xf>
    <xf numFmtId="165" fontId="15" fillId="0" borderId="22" xfId="0" applyNumberFormat="1" applyFont="1" applyBorder="1" applyAlignment="1">
      <alignment horizontal="center" vertical="center"/>
    </xf>
    <xf numFmtId="165" fontId="15" fillId="0" borderId="143" xfId="0" applyNumberFormat="1" applyFont="1" applyBorder="1" applyAlignment="1">
      <alignment horizontal="center" vertical="center"/>
    </xf>
    <xf numFmtId="165" fontId="15" fillId="0" borderId="8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23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FFCCFF"/>
      <color rgb="FFFF99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Cumalative Percent (%) Mortality Following Exposure To Test Atmospheres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'Cumulative % Mortality_Summary'!$C$8</c:f>
              <c:strCache>
                <c:ptCount val="1"/>
                <c:pt idx="0">
                  <c:v>Air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'Cumulative % Mortality_Summary'!$C$9:$C$28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0.84745762711864403</c:v>
                </c:pt>
                <c:pt idx="7">
                  <c:v>0.84745762711864403</c:v>
                </c:pt>
                <c:pt idx="8">
                  <c:v>0.84745762711864403</c:v>
                </c:pt>
                <c:pt idx="9">
                  <c:v>0.84745762711864403</c:v>
                </c:pt>
                <c:pt idx="10">
                  <c:v>1.7</c:v>
                </c:pt>
                <c:pt idx="11">
                  <c:v>1.7</c:v>
                </c:pt>
                <c:pt idx="12">
                  <c:v>2.5</c:v>
                </c:pt>
                <c:pt idx="13">
                  <c:v>3.3898305084745761</c:v>
                </c:pt>
                <c:pt idx="14">
                  <c:v>3.3898305084745761</c:v>
                </c:pt>
                <c:pt idx="15">
                  <c:v>3.3898305084745761</c:v>
                </c:pt>
                <c:pt idx="16">
                  <c:v>3.3898305084745761</c:v>
                </c:pt>
                <c:pt idx="17">
                  <c:v>3.3898305084745761</c:v>
                </c:pt>
                <c:pt idx="18">
                  <c:v>3.3898305084745761</c:v>
                </c:pt>
                <c:pt idx="19">
                  <c:v>3.3898305084745761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4-43E8-8D56-9EC785DE18CE}"/>
            </c:ext>
          </c:extLst>
        </c:ser>
        <c:ser>
          <c:idx val="2"/>
          <c:order val="1"/>
          <c:tx>
            <c:strRef>
              <c:f>'Cumulative % Mortality_Summary'!$D$8</c:f>
              <c:strCache>
                <c:ptCount val="1"/>
                <c:pt idx="0">
                  <c:v>5 ppm TCE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'Cumulative % Mortality_Summary'!$D$9:$D$28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2.6315789473684208</c:v>
                </c:pt>
                <c:pt idx="13">
                  <c:v>2.6315789473684208</c:v>
                </c:pt>
                <c:pt idx="14">
                  <c:v>2.6315789473684208</c:v>
                </c:pt>
                <c:pt idx="15">
                  <c:v>2.6315789473684208</c:v>
                </c:pt>
                <c:pt idx="16">
                  <c:v>2.6315789473684208</c:v>
                </c:pt>
                <c:pt idx="17">
                  <c:v>2.6315789473684208</c:v>
                </c:pt>
                <c:pt idx="18">
                  <c:v>2.6315789473684208</c:v>
                </c:pt>
                <c:pt idx="19">
                  <c:v>2.6315789473684208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34-43E8-8D56-9EC785DE18CE}"/>
            </c:ext>
          </c:extLst>
        </c:ser>
        <c:ser>
          <c:idx val="3"/>
          <c:order val="2"/>
          <c:tx>
            <c:strRef>
              <c:f>'Cumulative % Mortality_Summary'!$E$8</c:f>
              <c:strCache>
                <c:ptCount val="1"/>
                <c:pt idx="0">
                  <c:v>10 ppm TCE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'Cumulative % Mortality_Summary'!$E$9:$E$28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2.5641025641025639</c:v>
                </c:pt>
                <c:pt idx="13">
                  <c:v>2.5641025641025639</c:v>
                </c:pt>
                <c:pt idx="14">
                  <c:v>2.5641025641025639</c:v>
                </c:pt>
                <c:pt idx="15">
                  <c:v>2.5641025641025639</c:v>
                </c:pt>
                <c:pt idx="16">
                  <c:v>2.5641025641025639</c:v>
                </c:pt>
                <c:pt idx="17">
                  <c:v>2.5641025641025639</c:v>
                </c:pt>
                <c:pt idx="18">
                  <c:v>2.5641025641025639</c:v>
                </c:pt>
                <c:pt idx="19">
                  <c:v>2.5641025641025639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34-43E8-8D56-9EC785DE18CE}"/>
            </c:ext>
          </c:extLst>
        </c:ser>
        <c:ser>
          <c:idx val="4"/>
          <c:order val="3"/>
          <c:tx>
            <c:strRef>
              <c:f>'Cumulative % Mortality_Summary'!$F$8</c:f>
              <c:strCache>
                <c:ptCount val="1"/>
                <c:pt idx="0">
                  <c:v>25 ppm TCE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'Cumulative % Mortality_Summary'!$F$9:$F$28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1.2820512820512819</c:v>
                </c:pt>
                <c:pt idx="8">
                  <c:v>1.2820512820512819</c:v>
                </c:pt>
                <c:pt idx="9">
                  <c:v>1.2820512820512819</c:v>
                </c:pt>
                <c:pt idx="10">
                  <c:v>1.2820512820512819</c:v>
                </c:pt>
                <c:pt idx="11">
                  <c:v>1.2820512820512819</c:v>
                </c:pt>
                <c:pt idx="12">
                  <c:v>1.2820512820512819</c:v>
                </c:pt>
                <c:pt idx="13">
                  <c:v>1.2820512820512819</c:v>
                </c:pt>
                <c:pt idx="14">
                  <c:v>2.5641025641025639</c:v>
                </c:pt>
                <c:pt idx="15">
                  <c:v>2.5641025641025639</c:v>
                </c:pt>
                <c:pt idx="16">
                  <c:v>2.5641025641025639</c:v>
                </c:pt>
                <c:pt idx="17">
                  <c:v>2.5641025641025639</c:v>
                </c:pt>
                <c:pt idx="18">
                  <c:v>2.5641025641025639</c:v>
                </c:pt>
                <c:pt idx="19">
                  <c:v>2.5641025641025639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34-43E8-8D56-9EC785DE18CE}"/>
            </c:ext>
          </c:extLst>
        </c:ser>
        <c:ser>
          <c:idx val="5"/>
          <c:order val="4"/>
          <c:tx>
            <c:strRef>
              <c:f>'Cumulative % Mortality_Summary'!$G$8</c:f>
              <c:strCache>
                <c:ptCount val="1"/>
                <c:pt idx="0">
                  <c:v>50 ppm TCE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'Cumulative % Mortality_Summary'!$G$9:$G$28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4.3103448275862073</c:v>
                </c:pt>
                <c:pt idx="5">
                  <c:v>4.3103448275862073</c:v>
                </c:pt>
                <c:pt idx="6">
                  <c:v>10.344827586206897</c:v>
                </c:pt>
                <c:pt idx="7">
                  <c:v>12.068965517241379</c:v>
                </c:pt>
                <c:pt idx="8">
                  <c:v>13.793103448275861</c:v>
                </c:pt>
                <c:pt idx="9">
                  <c:v>15.517241379310345</c:v>
                </c:pt>
                <c:pt idx="10">
                  <c:v>15.517241379310345</c:v>
                </c:pt>
                <c:pt idx="11">
                  <c:v>17.241379310344829</c:v>
                </c:pt>
                <c:pt idx="12">
                  <c:v>17.241379310344829</c:v>
                </c:pt>
                <c:pt idx="13">
                  <c:v>17.241379310344829</c:v>
                </c:pt>
                <c:pt idx="14">
                  <c:v>17.241379310344829</c:v>
                </c:pt>
                <c:pt idx="15">
                  <c:v>17.241379310344829</c:v>
                </c:pt>
                <c:pt idx="16">
                  <c:v>17.241379310344829</c:v>
                </c:pt>
                <c:pt idx="17">
                  <c:v>17.241379310344829</c:v>
                </c:pt>
                <c:pt idx="18">
                  <c:v>17.241379310344829</c:v>
                </c:pt>
                <c:pt idx="19">
                  <c:v>17.241379310344829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34-43E8-8D56-9EC785DE18CE}"/>
            </c:ext>
          </c:extLst>
        </c:ser>
        <c:ser>
          <c:idx val="6"/>
          <c:order val="5"/>
          <c:tx>
            <c:strRef>
              <c:f>'Cumulative % Mortality_Summary'!$H$8</c:f>
              <c:strCache>
                <c:ptCount val="1"/>
                <c:pt idx="0">
                  <c:v>100 ppm TCE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'Cumulative % Mortality_Summary'!$H$9:$H$28</c:f>
              <c:numCache>
                <c:formatCode>0.0</c:formatCode>
                <c:ptCount val="20"/>
                <c:pt idx="0">
                  <c:v>0</c:v>
                </c:pt>
                <c:pt idx="1">
                  <c:v>2.5641025641025639</c:v>
                </c:pt>
                <c:pt idx="2">
                  <c:v>2.5641025641025639</c:v>
                </c:pt>
                <c:pt idx="3">
                  <c:v>2.5641025641025639</c:v>
                </c:pt>
                <c:pt idx="4">
                  <c:v>7.6923076923076925</c:v>
                </c:pt>
                <c:pt idx="5">
                  <c:v>16.666666666666664</c:v>
                </c:pt>
                <c:pt idx="6">
                  <c:v>21.794871794871796</c:v>
                </c:pt>
                <c:pt idx="7">
                  <c:v>24.358974358974358</c:v>
                </c:pt>
                <c:pt idx="8">
                  <c:v>24.358974358974358</c:v>
                </c:pt>
                <c:pt idx="9">
                  <c:v>29.487179487179489</c:v>
                </c:pt>
                <c:pt idx="10">
                  <c:v>30.76923076923077</c:v>
                </c:pt>
                <c:pt idx="11">
                  <c:v>30.76923076923077</c:v>
                </c:pt>
                <c:pt idx="12">
                  <c:v>30.76923076923077</c:v>
                </c:pt>
                <c:pt idx="13">
                  <c:v>32.051282051282051</c:v>
                </c:pt>
                <c:pt idx="14">
                  <c:v>32.051282051282051</c:v>
                </c:pt>
                <c:pt idx="15">
                  <c:v>32.051282051282051</c:v>
                </c:pt>
                <c:pt idx="16">
                  <c:v>33.333333333333329</c:v>
                </c:pt>
                <c:pt idx="17">
                  <c:v>33.333333333333329</c:v>
                </c:pt>
                <c:pt idx="18">
                  <c:v>33.333333333333329</c:v>
                </c:pt>
                <c:pt idx="19">
                  <c:v>33.333333333333329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34-43E8-8D56-9EC785DE18CE}"/>
            </c:ext>
          </c:extLst>
        </c:ser>
        <c:ser>
          <c:idx val="7"/>
          <c:order val="6"/>
          <c:tx>
            <c:strRef>
              <c:f>'Cumulative % Mortality_Summary'!$I$8</c:f>
              <c:strCache>
                <c:ptCount val="1"/>
                <c:pt idx="0">
                  <c:v>200 ppm TCE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'Cumulative % Mortality_Summary'!$I$9:$I$28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7.8947368421052628</c:v>
                </c:pt>
                <c:pt idx="5">
                  <c:v>18.421052631578945</c:v>
                </c:pt>
                <c:pt idx="6">
                  <c:v>34.210526315789473</c:v>
                </c:pt>
                <c:pt idx="7">
                  <c:v>39.473684210526315</c:v>
                </c:pt>
                <c:pt idx="8">
                  <c:v>39.473684210526315</c:v>
                </c:pt>
                <c:pt idx="9">
                  <c:v>44.736842105263158</c:v>
                </c:pt>
                <c:pt idx="10">
                  <c:v>44.736842105263158</c:v>
                </c:pt>
                <c:pt idx="11">
                  <c:v>44.736842105263158</c:v>
                </c:pt>
                <c:pt idx="12">
                  <c:v>44.736842105263158</c:v>
                </c:pt>
                <c:pt idx="13">
                  <c:v>44.736842105263158</c:v>
                </c:pt>
                <c:pt idx="14">
                  <c:v>44.736842105263158</c:v>
                </c:pt>
                <c:pt idx="15">
                  <c:v>44.736842105263158</c:v>
                </c:pt>
                <c:pt idx="16">
                  <c:v>44.736842105263158</c:v>
                </c:pt>
                <c:pt idx="17">
                  <c:v>44.736842105263158</c:v>
                </c:pt>
                <c:pt idx="18">
                  <c:v>50</c:v>
                </c:pt>
                <c:pt idx="1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34-43E8-8D56-9EC785DE1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72096"/>
        <c:axId val="602572424"/>
      </c:lineChart>
      <c:catAx>
        <c:axId val="602572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Days post-infection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572424"/>
        <c:crosses val="autoZero"/>
        <c:auto val="1"/>
        <c:lblAlgn val="ctr"/>
        <c:lblOffset val="100"/>
        <c:noMultiLvlLbl val="0"/>
      </c:catAx>
      <c:valAx>
        <c:axId val="60257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Cumalative</a:t>
                </a:r>
                <a:r>
                  <a:rPr lang="en-US" sz="1100" b="1" baseline="0"/>
                  <a:t> % mortality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57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Bacterial Clearance From Mouse Lung Following Air or Trichloroethylene Exposure (TCE)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'Bacterial clearance_Summary'!$C$7:$D$7</c:f>
              <c:strCache>
                <c:ptCount val="1"/>
                <c:pt idx="0">
                  <c:v>Air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'Bacterial clearance_Summary'!$B$9:$B$12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72</c:v>
                </c:pt>
              </c:numCache>
            </c:numRef>
          </c:xVal>
          <c:yVal>
            <c:numRef>
              <c:f>'Bacterial clearance_Summary'!$C$9:$C$12</c:f>
              <c:numCache>
                <c:formatCode>0.00</c:formatCode>
                <c:ptCount val="4"/>
                <c:pt idx="0">
                  <c:v>3.8</c:v>
                </c:pt>
                <c:pt idx="1">
                  <c:v>1.9</c:v>
                </c:pt>
                <c:pt idx="2">
                  <c:v>0.7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AB-47D3-8DA1-B22801888928}"/>
            </c:ext>
          </c:extLst>
        </c:ser>
        <c:ser>
          <c:idx val="1"/>
          <c:order val="1"/>
          <c:tx>
            <c:strRef>
              <c:f>'Bacterial clearance_Summary'!$E$7:$F$7</c:f>
              <c:strCache>
                <c:ptCount val="1"/>
                <c:pt idx="0">
                  <c:v>50 ppm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'Bacterial clearance_Summary'!$B$9:$B$12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72</c:v>
                </c:pt>
              </c:numCache>
            </c:numRef>
          </c:xVal>
          <c:yVal>
            <c:numRef>
              <c:f>'Bacterial clearance_Summary'!$E$9:$E$12</c:f>
              <c:numCache>
                <c:formatCode>0.00</c:formatCode>
                <c:ptCount val="4"/>
                <c:pt idx="0" formatCode="General">
                  <c:v>3.48</c:v>
                </c:pt>
                <c:pt idx="1">
                  <c:v>1.59</c:v>
                </c:pt>
                <c:pt idx="2" formatCode="General">
                  <c:v>3.79</c:v>
                </c:pt>
                <c:pt idx="3" formatCode="General">
                  <c:v>0.96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AB-47D3-8DA1-B22801888928}"/>
            </c:ext>
          </c:extLst>
        </c:ser>
        <c:ser>
          <c:idx val="2"/>
          <c:order val="2"/>
          <c:tx>
            <c:strRef>
              <c:f>'Bacterial clearance_Summary'!$G$7:$H$7</c:f>
              <c:strCache>
                <c:ptCount val="1"/>
                <c:pt idx="0">
                  <c:v>100 ppm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'Bacterial clearance_Summary'!$B$9:$B$12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72</c:v>
                </c:pt>
              </c:numCache>
            </c:numRef>
          </c:xVal>
          <c:yVal>
            <c:numRef>
              <c:f>'Bacterial clearance_Summary'!$G$9:$G$12</c:f>
              <c:numCache>
                <c:formatCode>0.00</c:formatCode>
                <c:ptCount val="4"/>
                <c:pt idx="0">
                  <c:v>3.51</c:v>
                </c:pt>
                <c:pt idx="1">
                  <c:v>1.9</c:v>
                </c:pt>
                <c:pt idx="2">
                  <c:v>3.37</c:v>
                </c:pt>
                <c:pt idx="3">
                  <c:v>1.85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AB-47D3-8DA1-B22801888928}"/>
            </c:ext>
          </c:extLst>
        </c:ser>
        <c:ser>
          <c:idx val="3"/>
          <c:order val="3"/>
          <c:tx>
            <c:strRef>
              <c:f>'Bacterial clearance_Summary'!$I$7:$J$7</c:f>
              <c:strCache>
                <c:ptCount val="1"/>
                <c:pt idx="0">
                  <c:v>200 ppm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'Bacterial clearance_Summary'!$B$9:$B$12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72</c:v>
                </c:pt>
              </c:numCache>
            </c:numRef>
          </c:xVal>
          <c:yVal>
            <c:numRef>
              <c:f>'Bacterial clearance_Summary'!$I$9:$I$12</c:f>
              <c:numCache>
                <c:formatCode>0.00</c:formatCode>
                <c:ptCount val="4"/>
                <c:pt idx="0">
                  <c:v>3.73</c:v>
                </c:pt>
                <c:pt idx="1">
                  <c:v>2.4300000000000002</c:v>
                </c:pt>
                <c:pt idx="2">
                  <c:v>3.4</c:v>
                </c:pt>
                <c:pt idx="3">
                  <c:v>1.73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AB-47D3-8DA1-B22801888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674600"/>
        <c:axId val="450678864"/>
      </c:scatterChart>
      <c:valAx>
        <c:axId val="450674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Hours post-infection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78864"/>
        <c:crosses val="autoZero"/>
        <c:crossBetween val="midCat"/>
      </c:valAx>
      <c:valAx>
        <c:axId val="4506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Log</a:t>
                </a:r>
                <a:r>
                  <a:rPr lang="en-US" b="1" baseline="-25000"/>
                  <a:t>10</a:t>
                </a:r>
                <a:r>
                  <a:rPr lang="en-US" b="1"/>
                  <a:t> cfu/total lung lavage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74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Percent of Mice Infected by Bacteria At Various Timepoints Post-Infection </a:t>
            </a:r>
          </a:p>
          <a:p>
            <a:pPr algn="ctr">
              <a:defRPr b="1"/>
            </a:pPr>
            <a:r>
              <a:rPr lang="en-US" b="1"/>
              <a:t>Following Exposure To Air or Trichloroethylene (TCE)</a:t>
            </a:r>
          </a:p>
        </c:rich>
      </c:tx>
      <c:layout>
        <c:manualLayout>
          <c:xMode val="edge"/>
          <c:yMode val="edge"/>
          <c:x val="0.21779934334476955"/>
          <c:y val="3.2197396987192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818874705446067E-2"/>
          <c:y val="0.16513789210547536"/>
          <c:w val="0.79880010440660099"/>
          <c:h val="0.69952307993594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Mice Infected_All'!$C$6:$E$6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'% Mice Infected_All'!$B$8:$B$11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72</c:v>
                </c:pt>
              </c:numCache>
            </c:numRef>
          </c:cat>
          <c:val>
            <c:numRef>
              <c:f>'% Mice Infected_All'!$E$8:$E$11</c:f>
              <c:numCache>
                <c:formatCode>0.0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B-4BED-93E7-5E53AAC5A81F}"/>
            </c:ext>
          </c:extLst>
        </c:ser>
        <c:ser>
          <c:idx val="1"/>
          <c:order val="1"/>
          <c:tx>
            <c:strRef>
              <c:f>'% Mice Infected_All'!$F$6:$H$6</c:f>
              <c:strCache>
                <c:ptCount val="1"/>
                <c:pt idx="0">
                  <c:v>50 ppm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'% Mice Infected_All'!$B$8:$B$11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72</c:v>
                </c:pt>
              </c:numCache>
            </c:numRef>
          </c:cat>
          <c:val>
            <c:numRef>
              <c:f>'% Mice Infected_All'!$H$8:$H$11</c:f>
              <c:numCache>
                <c:formatCode>0.0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9B-4BED-93E7-5E53AAC5A81F}"/>
            </c:ext>
          </c:extLst>
        </c:ser>
        <c:ser>
          <c:idx val="2"/>
          <c:order val="2"/>
          <c:tx>
            <c:strRef>
              <c:f>'% Mice Infected_All'!$I$6:$K$6</c:f>
              <c:strCache>
                <c:ptCount val="1"/>
                <c:pt idx="0">
                  <c:v>100 ppm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'% Mice Infected_All'!$B$8:$B$11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72</c:v>
                </c:pt>
              </c:numCache>
            </c:numRef>
          </c:cat>
          <c:val>
            <c:numRef>
              <c:f>'% Mice Infected_All'!$K$8:$K$11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9B-4BED-93E7-5E53AAC5A81F}"/>
            </c:ext>
          </c:extLst>
        </c:ser>
        <c:ser>
          <c:idx val="3"/>
          <c:order val="3"/>
          <c:tx>
            <c:strRef>
              <c:f>'% Mice Infected_All'!$L$6:$N$6</c:f>
              <c:strCache>
                <c:ptCount val="1"/>
                <c:pt idx="0">
                  <c:v>200 ppm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'% Mice Infected_All'!$B$8:$B$11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72</c:v>
                </c:pt>
              </c:numCache>
            </c:numRef>
          </c:cat>
          <c:val>
            <c:numRef>
              <c:f>'% Mice Infected_All'!$N$8:$N$11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9B-4BED-93E7-5E53AAC5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439832"/>
        <c:axId val="367440816"/>
      </c:barChart>
      <c:catAx>
        <c:axId val="367439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Time</a:t>
                </a:r>
                <a:r>
                  <a:rPr lang="en-US" sz="1100" b="1" baseline="0"/>
                  <a:t> post-infection (hour)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440816"/>
        <c:crosses val="autoZero"/>
        <c:auto val="1"/>
        <c:lblAlgn val="ctr"/>
        <c:lblOffset val="100"/>
        <c:noMultiLvlLbl val="0"/>
      </c:catAx>
      <c:valAx>
        <c:axId val="36744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% Infected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43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Effect of Trichloroethylene (TCE) on Alveolar Macrophage Phagocytosis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45042624985404"/>
          <c:y val="8.8106502246136614E-2"/>
          <c:w val="0.79540192188587522"/>
          <c:h val="0.78789762846803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'[1]Phagocytosis raw data &amp; summary'!$B$6:$B$10</c:f>
              <c:strCache>
                <c:ptCount val="1"/>
                <c:pt idx="0">
                  <c:v>Air #REF! #REF! #REF! 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'[1]Phagocytosis raw data &amp; summary'!$J$5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('[1]Phagocytosis raw data &amp; summary'!$K$6,'[1]Phagocytosis raw data &amp; summary'!$V$6)</c:f>
              <c:numCache>
                <c:formatCode>General</c:formatCode>
                <c:ptCount val="2"/>
                <c:pt idx="0">
                  <c:v>25.6</c:v>
                </c:pt>
                <c:pt idx="1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C-405B-BAE6-ABE453B2EC80}"/>
            </c:ext>
          </c:extLst>
        </c:ser>
        <c:ser>
          <c:idx val="5"/>
          <c:order val="5"/>
          <c:tx>
            <c:strRef>
              <c:f>'[1]Phagocytosis raw data &amp; summary'!$B$11:$B$15</c:f>
              <c:strCache>
                <c:ptCount val="1"/>
                <c:pt idx="0">
                  <c:v>50 ppm TCE #REF! #REF! #REF! 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'[1]Phagocytosis raw data &amp; summary'!$J$5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('[1]Phagocytosis raw data &amp; summary'!$K$11,'[1]Phagocytosis raw data &amp; summary'!$V$11)</c:f>
              <c:numCache>
                <c:formatCode>General</c:formatCode>
                <c:ptCount val="2"/>
                <c:pt idx="0">
                  <c:v>23.4</c:v>
                </c:pt>
                <c:pt idx="1">
                  <c:v>40.080000000000005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C-405B-BAE6-ABE453B2EC80}"/>
            </c:ext>
          </c:extLst>
        </c:ser>
        <c:ser>
          <c:idx val="10"/>
          <c:order val="10"/>
          <c:tx>
            <c:strRef>
              <c:f>'[1]Phagocytosis raw data &amp; summary'!$B$16:$B$20</c:f>
              <c:strCache>
                <c:ptCount val="1"/>
                <c:pt idx="0">
                  <c:v>100 ppm TCE #REF! #REF! #REF! 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'[1]Phagocytosis raw data &amp; summary'!$J$5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('[1]Phagocytosis raw data &amp; summary'!$K$16,'[1]Phagocytosis raw data &amp; summary'!$V$16)</c:f>
              <c:numCache>
                <c:formatCode>General</c:formatCode>
                <c:ptCount val="2"/>
                <c:pt idx="0">
                  <c:v>18.399999999999999</c:v>
                </c:pt>
                <c:pt idx="1">
                  <c:v>30.596000000000004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C-405B-BAE6-ABE453B2EC80}"/>
            </c:ext>
          </c:extLst>
        </c:ser>
        <c:ser>
          <c:idx val="15"/>
          <c:order val="15"/>
          <c:tx>
            <c:strRef>
              <c:f>'[1]Phagocytosis raw data &amp; summary'!$B$21:$B$25</c:f>
              <c:strCache>
                <c:ptCount val="1"/>
                <c:pt idx="0">
                  <c:v>200 ppm TCE #REF! #REF! #REF! 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'[1]Phagocytosis raw data &amp; summary'!$J$5</c:f>
              <c:strCache>
                <c:ptCount val="1"/>
                <c:pt idx="0">
                  <c:v>%</c:v>
                </c:pt>
              </c:strCache>
            </c:strRef>
          </c:cat>
          <c:val>
            <c:numRef>
              <c:f>('[1]Phagocytosis raw data &amp; summary'!$K$21,'[1]Phagocytosis raw data &amp; summary'!$V$21)</c:f>
              <c:numCache>
                <c:formatCode>General</c:formatCode>
                <c:ptCount val="2"/>
                <c:pt idx="0">
                  <c:v>14.8</c:v>
                </c:pt>
                <c:pt idx="1">
                  <c:v>16.72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C-405B-BAE6-ABE453B2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5458168"/>
        <c:axId val="43545652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('[1]Phagocytosis raw data &amp; summary'!$K$7,'[1]Phagocytosis raw data &amp; summary'!$V$7)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A1C-405B-BAE6-ABE453B2EC8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summary'!$K$8,'[1]Phagocytosis raw data &amp; summary'!$V$8)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A1C-405B-BAE6-ABE453B2EC8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summary'!$K$9,'[1]Phagocytosis raw data &amp; summary'!$V$9)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A1C-405B-BAE6-ABE453B2EC80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summary'!$K$10,'[1]Phagocytosis raw data &amp; summary'!$V$10)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A1C-405B-BAE6-ABE453B2EC8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summary'!$K$12,'[1]Phagocytosis raw data &amp; summary'!$V$12)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A1C-405B-BAE6-ABE453B2EC80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summary'!$K$13,'[1]Phagocytosis raw data &amp; summary'!$V$13)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A1C-405B-BAE6-ABE453B2EC80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summary'!$K$14,'[1]Phagocytosis raw data &amp; summary'!$V$14)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A1C-405B-BAE6-ABE453B2EC80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summary'!$K$15,'[1]Phagocytosis raw data &amp; summary'!$V$15)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A1C-405B-BAE6-ABE453B2EC80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summary'!$K$17,'[1]Phagocytosis raw data &amp; summary'!$V$17)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A1C-405B-BAE6-ABE453B2EC80}"/>
                  </c:ext>
                </c:extLst>
              </c15:ser>
            </c15:filteredBarSeries>
            <c15:filteredBarSeries>
              <c15:ser>
                <c:idx val="12"/>
                <c:order val="12"/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summary'!$K$18,'[1]Phagocytosis raw data &amp; summary'!$V$18)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A1C-405B-BAE6-ABE453B2EC80}"/>
                  </c:ext>
                </c:extLst>
              </c15:ser>
            </c15:filteredBarSeries>
            <c15:filteredBarSeries>
              <c15:ser>
                <c:idx val="13"/>
                <c:order val="13"/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summary'!$K$19,'[1]Phagocytosis raw data &amp; summary'!$V$19)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A1C-405B-BAE6-ABE453B2EC80}"/>
                  </c:ext>
                </c:extLst>
              </c15:ser>
            </c15:filteredBarSeries>
            <c15:filteredBarSeries>
              <c15:ser>
                <c:idx val="14"/>
                <c:order val="14"/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summary'!$K$20,'[1]Phagocytosis raw data &amp; summary'!$V$20)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A1C-405B-BAE6-ABE453B2EC80}"/>
                  </c:ext>
                </c:extLst>
              </c15:ser>
            </c15:filteredBarSeries>
            <c15:filteredBarSeries>
              <c15:ser>
                <c:idx val="16"/>
                <c:order val="16"/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summary'!$K$22,'[1]Phagocytosis raw data &amp; summary'!$V$22)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0A1C-405B-BAE6-ABE453B2EC80}"/>
                  </c:ext>
                </c:extLst>
              </c15:ser>
            </c15:filteredBarSeries>
            <c15:filteredBarSeries>
              <c15:ser>
                <c:idx val="17"/>
                <c:order val="17"/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summary'!$K$23,'[1]Phagocytosis raw data &amp; summary'!$V$23)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0A1C-405B-BAE6-ABE453B2EC80}"/>
                  </c:ext>
                </c:extLst>
              </c15:ser>
            </c15:filteredBarSeries>
            <c15:filteredBarSeries>
              <c15:ser>
                <c:idx val="18"/>
                <c:order val="18"/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summary'!$K$24,'[1]Phagocytosis raw data &amp; summary'!$V$24)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0A1C-405B-BAE6-ABE453B2EC80}"/>
                  </c:ext>
                </c:extLst>
              </c15:ser>
            </c15:filteredBarSeries>
            <c15:filteredBarSeries>
              <c15:ser>
                <c:idx val="19"/>
                <c:order val="19"/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'[1]Phagocytosis raw data &amp; summary'!$J$5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('[1]Phagocytosis raw data &amp; summary'!$K$25,'[1]Phagocytosis raw data &amp; summary'!$V$25)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0A1C-405B-BAE6-ABE453B2EC80}"/>
                  </c:ext>
                </c:extLst>
              </c15:ser>
            </c15:filteredBarSeries>
          </c:ext>
        </c:extLst>
      </c:barChart>
      <c:catAx>
        <c:axId val="43545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456528"/>
        <c:crosses val="autoZero"/>
        <c:auto val="1"/>
        <c:lblAlgn val="ctr"/>
        <c:lblOffset val="100"/>
        <c:noMultiLvlLbl val="0"/>
      </c:catAx>
      <c:valAx>
        <c:axId val="43545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</a:t>
                </a:r>
                <a:r>
                  <a:rPr lang="en-US" sz="1200" baseline="0"/>
                  <a:t> Phagocytosis or phagocytic index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5.9771366965623601E-2"/>
              <c:y val="0.33251048659477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45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20760</xdr:colOff>
      <xdr:row>5</xdr:row>
      <xdr:rowOff>9525</xdr:rowOff>
    </xdr:from>
    <xdr:to>
      <xdr:col>20</xdr:col>
      <xdr:colOff>68383</xdr:colOff>
      <xdr:row>26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3B8FB1-2987-4540-90DE-0F0C0D26EE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14</xdr:row>
      <xdr:rowOff>95249</xdr:rowOff>
    </xdr:from>
    <xdr:to>
      <xdr:col>8</xdr:col>
      <xdr:colOff>523876</xdr:colOff>
      <xdr:row>33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14E9E0-4834-43F4-87AB-DA353F8549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17008</xdr:colOff>
      <xdr:row>19</xdr:row>
      <xdr:rowOff>31750</xdr:rowOff>
    </xdr:from>
    <xdr:to>
      <xdr:col>12</xdr:col>
      <xdr:colOff>1031875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0CE9CA-408B-48DA-A09A-8387BF6AE5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30726</xdr:colOff>
      <xdr:row>31</xdr:row>
      <xdr:rowOff>46087</xdr:rowOff>
    </xdr:from>
    <xdr:to>
      <xdr:col>21</xdr:col>
      <xdr:colOff>1260661</xdr:colOff>
      <xdr:row>68</xdr:row>
      <xdr:rowOff>182096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516A98-3010-404F-851A-FA945F734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0.67734</cdr:x>
      <cdr:y>0.88342</cdr:y>
    </cdr:from>
    <cdr:to>
      <cdr:x>0.72428</cdr:x>
      <cdr:y>0.95526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B135AE-6C9E-410E-83D3-234852F9CAE5}"/>
            </a:ext>
          </a:extLst>
        </cdr:cNvPr>
        <cdr:cNvSpPr txBox="1"/>
      </cdr:nvSpPr>
      <cdr:spPr>
        <a:xfrm xmlns:a="http://schemas.openxmlformats.org/drawingml/2006/main">
          <a:off x="11411962" y="6530044"/>
          <a:ext cx="790852" cy="531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Index</a:t>
          </a: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ilmo02\Desktop\tce%20analysis\Corrected_Gilmour_TCE_2010_Manuscript%20_raw%20data_9-28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aw data"/>
      <sheetName val="Cumulative % Mortality_Summary"/>
      <sheetName val="Bacterial clearance_raw data"/>
      <sheetName val="Bacterial clearance_Summary"/>
      <sheetName val="Percent of Mice Infected"/>
      <sheetName val="Phagocytosis raw data &amp; summary"/>
      <sheetName val="Sheet3"/>
    </sheetNames>
    <sheetDataSet>
      <sheetData sheetId="0" refreshError="1"/>
      <sheetData sheetId="1">
        <row r="6">
          <cell r="C6" t="str">
            <v>Air</v>
          </cell>
        </row>
      </sheetData>
      <sheetData sheetId="2" refreshError="1"/>
      <sheetData sheetId="3" refreshError="1"/>
      <sheetData sheetId="4" refreshError="1"/>
      <sheetData sheetId="5" refreshError="1">
        <row r="5">
          <cell r="J5" t="str">
            <v>%</v>
          </cell>
        </row>
        <row r="6">
          <cell r="B6" t="str">
            <v>Air</v>
          </cell>
          <cell r="K6">
            <v>25.6</v>
          </cell>
          <cell r="V6">
            <v>48.9</v>
          </cell>
        </row>
        <row r="11">
          <cell r="B11" t="str">
            <v>50 ppm TCE</v>
          </cell>
          <cell r="K11">
            <v>23.4</v>
          </cell>
          <cell r="V11">
            <v>40.080000000000005</v>
          </cell>
        </row>
        <row r="16">
          <cell r="B16" t="str">
            <v>100 ppm TCE</v>
          </cell>
          <cell r="K16">
            <v>18.399999999999999</v>
          </cell>
          <cell r="V16">
            <v>30.596000000000004</v>
          </cell>
        </row>
        <row r="21">
          <cell r="B21" t="str">
            <v>200 ppm TCE</v>
          </cell>
          <cell r="K21">
            <v>14.8</v>
          </cell>
          <cell r="V21">
            <v>16.72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DF336-8007-41A8-A147-BED22C15B285}">
  <sheetPr>
    <tabColor theme="5" tint="0.59999389629810485"/>
  </sheetPr>
  <dimension ref="A2:K20"/>
  <sheetViews>
    <sheetView tabSelected="1" workbookViewId="0">
      <selection activeCell="B15" sqref="B15"/>
    </sheetView>
  </sheetViews>
  <sheetFormatPr defaultRowHeight="14.5" x14ac:dyDescent="0.35"/>
  <cols>
    <col min="2" max="2" width="32" customWidth="1"/>
    <col min="3" max="3" width="56.26953125" customWidth="1"/>
    <col min="4" max="4" width="9" customWidth="1"/>
  </cols>
  <sheetData>
    <row r="2" spans="1:11" x14ac:dyDescent="0.35">
      <c r="B2" s="366" t="s">
        <v>134</v>
      </c>
      <c r="C2" s="367"/>
      <c r="D2" s="367"/>
      <c r="E2" s="367"/>
      <c r="F2" s="367"/>
      <c r="G2" s="367"/>
      <c r="H2" s="367"/>
      <c r="I2" s="367"/>
      <c r="J2" s="367"/>
      <c r="K2" s="367"/>
    </row>
    <row r="3" spans="1:11" x14ac:dyDescent="0.35"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x14ac:dyDescent="0.35"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x14ac:dyDescent="0.35"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x14ac:dyDescent="0.35">
      <c r="B6" s="367"/>
      <c r="C6" s="367"/>
      <c r="D6" s="367"/>
      <c r="E6" s="367"/>
      <c r="F6" s="367"/>
      <c r="G6" s="367"/>
      <c r="H6" s="367"/>
      <c r="I6" s="367"/>
      <c r="J6" s="367"/>
      <c r="K6" s="367"/>
    </row>
    <row r="7" spans="1:11" x14ac:dyDescent="0.35">
      <c r="B7" s="367"/>
      <c r="C7" s="367"/>
      <c r="D7" s="367"/>
      <c r="E7" s="367"/>
      <c r="F7" s="367"/>
      <c r="G7" s="367"/>
      <c r="H7" s="367"/>
      <c r="I7" s="367"/>
      <c r="J7" s="367"/>
      <c r="K7" s="367"/>
    </row>
    <row r="8" spans="1:11" ht="22.5" customHeight="1" x14ac:dyDescent="0.35">
      <c r="B8" s="367"/>
      <c r="C8" s="367"/>
      <c r="D8" s="367"/>
      <c r="E8" s="367"/>
      <c r="F8" s="367"/>
      <c r="G8" s="367"/>
      <c r="H8" s="367"/>
      <c r="I8" s="367"/>
      <c r="J8" s="367"/>
      <c r="K8" s="367"/>
    </row>
    <row r="10" spans="1:11" x14ac:dyDescent="0.35">
      <c r="A10" s="361"/>
      <c r="B10" s="362" t="s">
        <v>132</v>
      </c>
      <c r="C10" s="362" t="s">
        <v>133</v>
      </c>
    </row>
    <row r="11" spans="1:11" x14ac:dyDescent="0.35">
      <c r="A11" s="361"/>
      <c r="B11" s="363" t="s">
        <v>129</v>
      </c>
      <c r="C11" s="364" t="s">
        <v>124</v>
      </c>
    </row>
    <row r="12" spans="1:11" x14ac:dyDescent="0.35">
      <c r="A12" s="361"/>
      <c r="B12" s="363" t="s">
        <v>123</v>
      </c>
      <c r="C12" s="364" t="s">
        <v>127</v>
      </c>
    </row>
    <row r="13" spans="1:11" x14ac:dyDescent="0.35">
      <c r="A13" s="361"/>
      <c r="B13" s="363" t="s">
        <v>122</v>
      </c>
      <c r="C13" s="364" t="s">
        <v>125</v>
      </c>
    </row>
    <row r="14" spans="1:11" x14ac:dyDescent="0.35">
      <c r="A14" s="361"/>
      <c r="B14" s="363" t="s">
        <v>121</v>
      </c>
      <c r="C14" s="364" t="s">
        <v>126</v>
      </c>
    </row>
    <row r="15" spans="1:11" x14ac:dyDescent="0.35">
      <c r="A15" s="361"/>
      <c r="B15" s="363" t="s">
        <v>130</v>
      </c>
      <c r="C15" s="364" t="s">
        <v>131</v>
      </c>
    </row>
    <row r="16" spans="1:11" x14ac:dyDescent="0.35">
      <c r="A16" s="361"/>
      <c r="B16" s="365" t="s">
        <v>120</v>
      </c>
      <c r="C16" s="364" t="s">
        <v>128</v>
      </c>
    </row>
    <row r="20" spans="3:7" x14ac:dyDescent="0.35">
      <c r="C20" s="368"/>
      <c r="D20" s="368"/>
      <c r="E20" s="368"/>
      <c r="F20" s="368"/>
      <c r="G20" s="368"/>
    </row>
  </sheetData>
  <sheetProtection algorithmName="SHA-512" hashValue="jyXyK0MA6MRzn8ReohEW6Wg21og5uwBgaVIxli0RTNW9aBdfxVm4Dekd1eawXxvRpuM7TqEyd+IKi04ZeSJskg==" saltValue="pEwoAKKh1ayecrkRJs8TbQ==" spinCount="100000" sheet="1" objects="1" scenarios="1"/>
  <mergeCells count="2">
    <mergeCell ref="B2:K8"/>
    <mergeCell ref="C20:G20"/>
  </mergeCells>
  <hyperlinks>
    <hyperlink ref="B11" location="'% Mortality_raw data'!A1" display="% Mortality_raw data" xr:uid="{DB767233-9A37-4A76-B5C3-FC0D1152F48F}"/>
    <hyperlink ref="B12" location="'Cumulative % Mortality_Summary'!A1" display="Cumulative % Mortality_Summary" xr:uid="{99CB9FF8-184D-4506-9AD1-F7F1DA37E3BC}"/>
    <hyperlink ref="B13" location="'Bacterial clearance_raw data'!A1" display="Bacterial clearance_raw data" xr:uid="{A305CAEE-4278-42FE-A6C8-C7799F8E53DB}"/>
    <hyperlink ref="B14" location="'Bacterial clearance_Summary'!A1" display="Bacterial clearance_Summary" xr:uid="{0550C8DE-1825-42F0-9EE9-FC5523620142}"/>
    <hyperlink ref="B15" location="'% Mice Infected_All'!A1" display="% Mice Infected_All" xr:uid="{A924A58B-B749-4F49-9684-275426C70447}"/>
    <hyperlink ref="B16" location="Phagocytosis_All!A1" display="Phagocytosis_All" xr:uid="{E780A13D-6C72-4A02-97DE-B26EB0B347C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Z354"/>
  <sheetViews>
    <sheetView zoomScale="69" zoomScaleNormal="69" zoomScalePageLayoutView="60" workbookViewId="0"/>
  </sheetViews>
  <sheetFormatPr defaultRowHeight="14.5" x14ac:dyDescent="0.35"/>
  <cols>
    <col min="1" max="1" width="15.7265625" customWidth="1"/>
    <col min="2" max="2" width="15.1796875" customWidth="1"/>
    <col min="3" max="3" width="12.26953125" customWidth="1"/>
    <col min="10" max="10" width="15.81640625" customWidth="1"/>
    <col min="11" max="11" width="11.54296875" customWidth="1"/>
    <col min="12" max="12" width="12.81640625" customWidth="1"/>
    <col min="14" max="14" width="16" customWidth="1"/>
    <col min="15" max="15" width="10.7265625" customWidth="1"/>
    <col min="23" max="23" width="19.7265625" customWidth="1"/>
    <col min="25" max="25" width="12.81640625" customWidth="1"/>
  </cols>
  <sheetData>
    <row r="1" spans="1:25" ht="21" x14ac:dyDescent="0.5">
      <c r="A1" s="211" t="s">
        <v>65</v>
      </c>
      <c r="B1" s="210"/>
      <c r="C1" s="210"/>
      <c r="D1" s="210"/>
      <c r="E1" s="210"/>
      <c r="F1" s="210"/>
      <c r="G1" s="210"/>
    </row>
    <row r="2" spans="1:25" ht="21" x14ac:dyDescent="0.5">
      <c r="A2" s="211" t="s">
        <v>106</v>
      </c>
      <c r="B2" s="210"/>
      <c r="C2" s="210"/>
      <c r="D2" s="210"/>
      <c r="E2" s="210"/>
      <c r="F2" s="210"/>
      <c r="G2" s="210"/>
    </row>
    <row r="3" spans="1:25" ht="21" x14ac:dyDescent="0.5">
      <c r="A3" s="211" t="s">
        <v>105</v>
      </c>
      <c r="B3" s="210"/>
      <c r="C3" s="210"/>
      <c r="D3" s="210"/>
      <c r="E3" s="210"/>
      <c r="F3" s="210"/>
      <c r="G3" s="210"/>
    </row>
    <row r="4" spans="1:25" ht="18.5" x14ac:dyDescent="0.45">
      <c r="A4" s="210"/>
      <c r="B4" s="210"/>
      <c r="C4" s="210"/>
      <c r="D4" s="210"/>
      <c r="E4" s="210"/>
      <c r="F4" s="210"/>
      <c r="G4" s="210"/>
    </row>
    <row r="5" spans="1:25" ht="18.5" x14ac:dyDescent="0.45">
      <c r="A5" s="210" t="s">
        <v>66</v>
      </c>
    </row>
    <row r="6" spans="1:25" ht="15" thickBot="1" x14ac:dyDescent="0.4"/>
    <row r="7" spans="1:25" ht="22.5" customHeight="1" thickTop="1" thickBot="1" x14ac:dyDescent="0.4">
      <c r="A7" s="400" t="s">
        <v>73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2"/>
      <c r="N7" s="400" t="s">
        <v>74</v>
      </c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2"/>
    </row>
    <row r="8" spans="1:25" ht="27" customHeight="1" thickTop="1" thickBot="1" x14ac:dyDescent="0.4">
      <c r="A8" s="408" t="s">
        <v>3</v>
      </c>
      <c r="B8" s="369" t="s">
        <v>0</v>
      </c>
      <c r="C8" s="369" t="s">
        <v>1</v>
      </c>
      <c r="D8" s="393" t="s">
        <v>7</v>
      </c>
      <c r="E8" s="414"/>
      <c r="F8" s="414"/>
      <c r="G8" s="414"/>
      <c r="H8" s="414"/>
      <c r="I8" s="414"/>
      <c r="J8" s="414"/>
      <c r="K8" s="394"/>
      <c r="L8" s="25"/>
      <c r="N8" s="408" t="s">
        <v>3</v>
      </c>
      <c r="O8" s="369" t="s">
        <v>0</v>
      </c>
      <c r="P8" s="369" t="s">
        <v>1</v>
      </c>
      <c r="Q8" s="403" t="s">
        <v>7</v>
      </c>
      <c r="R8" s="404"/>
      <c r="S8" s="404"/>
      <c r="T8" s="404"/>
      <c r="U8" s="404"/>
      <c r="V8" s="404"/>
      <c r="W8" s="404"/>
      <c r="X8" s="405"/>
      <c r="Y8" s="25"/>
    </row>
    <row r="9" spans="1:25" ht="64.5" customHeight="1" thickTop="1" thickBot="1" x14ac:dyDescent="0.4">
      <c r="A9" s="409"/>
      <c r="B9" s="370"/>
      <c r="C9" s="370"/>
      <c r="D9" s="411" t="s">
        <v>61</v>
      </c>
      <c r="E9" s="412"/>
      <c r="F9" s="411" t="s">
        <v>62</v>
      </c>
      <c r="G9" s="412"/>
      <c r="H9" s="411" t="s">
        <v>63</v>
      </c>
      <c r="I9" s="412"/>
      <c r="J9" s="411" t="s">
        <v>64</v>
      </c>
      <c r="K9" s="412"/>
      <c r="L9" s="13" t="s">
        <v>2</v>
      </c>
      <c r="N9" s="409"/>
      <c r="O9" s="370"/>
      <c r="P9" s="370"/>
      <c r="Q9" s="411" t="s">
        <v>61</v>
      </c>
      <c r="R9" s="412"/>
      <c r="S9" s="411" t="s">
        <v>62</v>
      </c>
      <c r="T9" s="412"/>
      <c r="U9" s="411" t="s">
        <v>63</v>
      </c>
      <c r="V9" s="412"/>
      <c r="W9" s="411" t="s">
        <v>64</v>
      </c>
      <c r="X9" s="412"/>
      <c r="Y9" s="13" t="s">
        <v>2</v>
      </c>
    </row>
    <row r="10" spans="1:25" ht="86.25" customHeight="1" thickTop="1" thickBot="1" x14ac:dyDescent="0.4">
      <c r="A10" s="410"/>
      <c r="B10" s="371"/>
      <c r="C10" s="371"/>
      <c r="D10" s="14" t="s">
        <v>4</v>
      </c>
      <c r="E10" s="15" t="s">
        <v>8</v>
      </c>
      <c r="F10" s="14" t="s">
        <v>4</v>
      </c>
      <c r="G10" s="15" t="s">
        <v>8</v>
      </c>
      <c r="H10" s="14" t="s">
        <v>4</v>
      </c>
      <c r="I10" s="15" t="s">
        <v>8</v>
      </c>
      <c r="J10" s="14" t="s">
        <v>4</v>
      </c>
      <c r="K10" s="15" t="s">
        <v>8</v>
      </c>
      <c r="L10" s="13" t="s">
        <v>5</v>
      </c>
      <c r="N10" s="410"/>
      <c r="O10" s="370"/>
      <c r="P10" s="371"/>
      <c r="Q10" s="14" t="s">
        <v>4</v>
      </c>
      <c r="R10" s="15" t="s">
        <v>8</v>
      </c>
      <c r="S10" s="14" t="s">
        <v>4</v>
      </c>
      <c r="T10" s="15" t="s">
        <v>8</v>
      </c>
      <c r="U10" s="14" t="s">
        <v>4</v>
      </c>
      <c r="V10" s="15" t="s">
        <v>8</v>
      </c>
      <c r="W10" s="14" t="s">
        <v>4</v>
      </c>
      <c r="X10" s="15" t="s">
        <v>8</v>
      </c>
      <c r="Y10" s="13" t="s">
        <v>5</v>
      </c>
    </row>
    <row r="11" spans="1:25" ht="18.75" customHeight="1" thickTop="1" x14ac:dyDescent="0.35">
      <c r="A11" s="18" t="s">
        <v>6</v>
      </c>
      <c r="B11" s="2">
        <v>33443</v>
      </c>
      <c r="C11" s="3">
        <v>1</v>
      </c>
      <c r="D11" s="98">
        <v>0</v>
      </c>
      <c r="E11" s="99">
        <v>10</v>
      </c>
      <c r="F11" s="98">
        <v>0</v>
      </c>
      <c r="G11" s="99">
        <v>10</v>
      </c>
      <c r="H11" s="103">
        <v>0</v>
      </c>
      <c r="I11" s="104">
        <v>9</v>
      </c>
      <c r="J11" s="103">
        <v>0</v>
      </c>
      <c r="K11" s="104">
        <v>9</v>
      </c>
      <c r="L11" s="6">
        <v>135</v>
      </c>
      <c r="N11" s="18" t="s">
        <v>9</v>
      </c>
      <c r="O11" s="7">
        <v>33471</v>
      </c>
      <c r="P11" s="3">
        <v>1</v>
      </c>
      <c r="Q11" s="103">
        <v>0</v>
      </c>
      <c r="R11" s="104">
        <v>10</v>
      </c>
      <c r="S11" s="103">
        <v>0</v>
      </c>
      <c r="T11" s="104">
        <v>10</v>
      </c>
      <c r="U11" s="103">
        <v>0</v>
      </c>
      <c r="V11" s="104">
        <v>10</v>
      </c>
      <c r="W11" s="103">
        <v>0</v>
      </c>
      <c r="X11" s="104">
        <v>10</v>
      </c>
      <c r="Y11" s="6">
        <v>141</v>
      </c>
    </row>
    <row r="12" spans="1:25" x14ac:dyDescent="0.35">
      <c r="A12" s="8" t="s">
        <v>6</v>
      </c>
      <c r="B12" s="7">
        <v>33444</v>
      </c>
      <c r="C12" s="8">
        <v>2</v>
      </c>
      <c r="D12" s="48">
        <v>0</v>
      </c>
      <c r="E12" s="49">
        <v>10</v>
      </c>
      <c r="F12" s="48">
        <v>0</v>
      </c>
      <c r="G12" s="49">
        <v>10</v>
      </c>
      <c r="H12" s="48">
        <v>0</v>
      </c>
      <c r="I12" s="49">
        <v>9</v>
      </c>
      <c r="J12" s="48">
        <v>0</v>
      </c>
      <c r="K12" s="49">
        <v>9</v>
      </c>
      <c r="L12" s="6">
        <v>135</v>
      </c>
      <c r="N12" s="8" t="s">
        <v>9</v>
      </c>
      <c r="O12" s="7">
        <v>33472</v>
      </c>
      <c r="P12" s="8">
        <v>2</v>
      </c>
      <c r="Q12" s="48">
        <v>0</v>
      </c>
      <c r="R12" s="49">
        <v>10</v>
      </c>
      <c r="S12" s="48">
        <v>0</v>
      </c>
      <c r="T12" s="49">
        <v>10</v>
      </c>
      <c r="U12" s="48">
        <v>0</v>
      </c>
      <c r="V12" s="49">
        <v>10</v>
      </c>
      <c r="W12" s="48">
        <v>0</v>
      </c>
      <c r="X12" s="49">
        <v>10</v>
      </c>
      <c r="Y12" s="6">
        <v>141</v>
      </c>
    </row>
    <row r="13" spans="1:25" x14ac:dyDescent="0.35">
      <c r="A13" s="8" t="s">
        <v>6</v>
      </c>
      <c r="B13" s="7">
        <v>33445</v>
      </c>
      <c r="C13" s="8">
        <v>3</v>
      </c>
      <c r="D13" s="48">
        <v>0</v>
      </c>
      <c r="E13" s="49">
        <v>10</v>
      </c>
      <c r="F13" s="48">
        <v>0</v>
      </c>
      <c r="G13" s="49">
        <v>10</v>
      </c>
      <c r="H13" s="48">
        <v>0</v>
      </c>
      <c r="I13" s="49">
        <v>9</v>
      </c>
      <c r="J13" s="48">
        <v>0</v>
      </c>
      <c r="K13" s="49">
        <v>9</v>
      </c>
      <c r="L13" s="6">
        <v>135</v>
      </c>
      <c r="N13" s="8" t="s">
        <v>9</v>
      </c>
      <c r="O13" s="7">
        <v>33473</v>
      </c>
      <c r="P13" s="8">
        <v>3</v>
      </c>
      <c r="Q13" s="48">
        <v>0</v>
      </c>
      <c r="R13" s="49">
        <v>10</v>
      </c>
      <c r="S13" s="48">
        <v>0</v>
      </c>
      <c r="T13" s="49">
        <v>10</v>
      </c>
      <c r="U13" s="48">
        <v>0</v>
      </c>
      <c r="V13" s="49">
        <v>10</v>
      </c>
      <c r="W13" s="48">
        <v>0</v>
      </c>
      <c r="X13" s="49">
        <v>10</v>
      </c>
      <c r="Y13" s="6">
        <v>141</v>
      </c>
    </row>
    <row r="14" spans="1:25" x14ac:dyDescent="0.35">
      <c r="A14" s="8" t="s">
        <v>6</v>
      </c>
      <c r="B14" s="7">
        <v>33446</v>
      </c>
      <c r="C14" s="8">
        <v>4</v>
      </c>
      <c r="D14" s="48">
        <v>0</v>
      </c>
      <c r="E14" s="49">
        <v>10</v>
      </c>
      <c r="F14" s="48">
        <v>0</v>
      </c>
      <c r="G14" s="49">
        <v>10</v>
      </c>
      <c r="H14" s="48">
        <v>0</v>
      </c>
      <c r="I14" s="49">
        <v>9</v>
      </c>
      <c r="J14" s="48">
        <v>0</v>
      </c>
      <c r="K14" s="49">
        <v>9</v>
      </c>
      <c r="L14" s="6">
        <v>135</v>
      </c>
      <c r="N14" s="8" t="s">
        <v>9</v>
      </c>
      <c r="O14" s="7">
        <v>33474</v>
      </c>
      <c r="P14" s="8">
        <v>4</v>
      </c>
      <c r="Q14" s="48">
        <v>0</v>
      </c>
      <c r="R14" s="49">
        <v>10</v>
      </c>
      <c r="S14" s="48">
        <v>0</v>
      </c>
      <c r="T14" s="49">
        <v>10</v>
      </c>
      <c r="U14" s="48">
        <v>0</v>
      </c>
      <c r="V14" s="49">
        <v>10</v>
      </c>
      <c r="W14" s="48">
        <v>0</v>
      </c>
      <c r="X14" s="49">
        <v>10</v>
      </c>
      <c r="Y14" s="6">
        <v>141</v>
      </c>
    </row>
    <row r="15" spans="1:25" x14ac:dyDescent="0.35">
      <c r="A15" s="8" t="s">
        <v>6</v>
      </c>
      <c r="B15" s="7">
        <v>33447</v>
      </c>
      <c r="C15" s="8">
        <v>5</v>
      </c>
      <c r="D15" s="48">
        <v>0</v>
      </c>
      <c r="E15" s="49">
        <v>10</v>
      </c>
      <c r="F15" s="48">
        <v>0</v>
      </c>
      <c r="G15" s="49">
        <v>10</v>
      </c>
      <c r="H15" s="48">
        <v>0</v>
      </c>
      <c r="I15" s="49">
        <v>9</v>
      </c>
      <c r="J15" s="48">
        <v>0</v>
      </c>
      <c r="K15" s="49">
        <v>9</v>
      </c>
      <c r="L15" s="6">
        <v>135</v>
      </c>
      <c r="N15" s="8" t="s">
        <v>9</v>
      </c>
      <c r="O15" s="7">
        <v>33475</v>
      </c>
      <c r="P15" s="8">
        <v>5</v>
      </c>
      <c r="Q15" s="48">
        <v>0</v>
      </c>
      <c r="R15" s="49">
        <v>10</v>
      </c>
      <c r="S15" s="48">
        <v>0</v>
      </c>
      <c r="T15" s="49">
        <v>10</v>
      </c>
      <c r="U15" s="48">
        <v>0</v>
      </c>
      <c r="V15" s="49">
        <v>10</v>
      </c>
      <c r="W15" s="48">
        <v>0</v>
      </c>
      <c r="X15" s="49">
        <v>10</v>
      </c>
      <c r="Y15" s="6">
        <v>141</v>
      </c>
    </row>
    <row r="16" spans="1:25" x14ac:dyDescent="0.35">
      <c r="A16" s="8" t="s">
        <v>6</v>
      </c>
      <c r="B16" s="7">
        <v>33448</v>
      </c>
      <c r="C16" s="8">
        <v>6</v>
      </c>
      <c r="D16" s="48">
        <v>0</v>
      </c>
      <c r="E16" s="49">
        <v>10</v>
      </c>
      <c r="F16" s="48">
        <v>0</v>
      </c>
      <c r="G16" s="49">
        <v>10</v>
      </c>
      <c r="H16" s="48">
        <v>0</v>
      </c>
      <c r="I16" s="49">
        <v>9</v>
      </c>
      <c r="J16" s="48">
        <v>0</v>
      </c>
      <c r="K16" s="49">
        <v>9</v>
      </c>
      <c r="L16" s="6">
        <v>135</v>
      </c>
      <c r="N16" s="8" t="s">
        <v>9</v>
      </c>
      <c r="O16" s="7">
        <v>33476</v>
      </c>
      <c r="P16" s="8">
        <v>6</v>
      </c>
      <c r="Q16" s="48">
        <v>0</v>
      </c>
      <c r="R16" s="49">
        <v>10</v>
      </c>
      <c r="S16" s="48">
        <v>0</v>
      </c>
      <c r="T16" s="49">
        <v>10</v>
      </c>
      <c r="U16" s="48">
        <v>0</v>
      </c>
      <c r="V16" s="49">
        <v>10</v>
      </c>
      <c r="W16" s="48">
        <v>0</v>
      </c>
      <c r="X16" s="49">
        <v>10</v>
      </c>
      <c r="Y16" s="6">
        <v>141</v>
      </c>
    </row>
    <row r="17" spans="1:26" x14ac:dyDescent="0.35">
      <c r="A17" s="8" t="s">
        <v>6</v>
      </c>
      <c r="B17" s="7">
        <v>33449</v>
      </c>
      <c r="C17" s="8">
        <v>7</v>
      </c>
      <c r="D17" s="48">
        <v>0</v>
      </c>
      <c r="E17" s="49">
        <v>10</v>
      </c>
      <c r="F17" s="48">
        <v>0</v>
      </c>
      <c r="G17" s="49">
        <v>10</v>
      </c>
      <c r="H17" s="48">
        <v>0</v>
      </c>
      <c r="I17" s="49">
        <v>9</v>
      </c>
      <c r="J17" s="48">
        <v>0</v>
      </c>
      <c r="K17" s="49">
        <v>9</v>
      </c>
      <c r="L17" s="6">
        <v>135</v>
      </c>
      <c r="N17" s="8" t="s">
        <v>9</v>
      </c>
      <c r="O17" s="7">
        <v>33477</v>
      </c>
      <c r="P17" s="8">
        <v>7</v>
      </c>
      <c r="Q17" s="48">
        <v>0</v>
      </c>
      <c r="R17" s="49">
        <v>10</v>
      </c>
      <c r="S17" s="48">
        <v>0</v>
      </c>
      <c r="T17" s="49">
        <v>10</v>
      </c>
      <c r="U17" s="48">
        <v>1</v>
      </c>
      <c r="V17" s="49">
        <v>10</v>
      </c>
      <c r="W17" s="48">
        <v>0</v>
      </c>
      <c r="X17" s="49">
        <v>10</v>
      </c>
      <c r="Y17" s="6">
        <v>141</v>
      </c>
    </row>
    <row r="18" spans="1:26" x14ac:dyDescent="0.35">
      <c r="A18" s="8" t="s">
        <v>6</v>
      </c>
      <c r="B18" s="7">
        <v>33450</v>
      </c>
      <c r="C18" s="8">
        <v>8</v>
      </c>
      <c r="D18" s="48">
        <v>0</v>
      </c>
      <c r="E18" s="49">
        <v>10</v>
      </c>
      <c r="F18" s="48">
        <v>0</v>
      </c>
      <c r="G18" s="49">
        <v>10</v>
      </c>
      <c r="H18" s="48">
        <v>0</v>
      </c>
      <c r="I18" s="49">
        <v>9</v>
      </c>
      <c r="J18" s="48">
        <v>0</v>
      </c>
      <c r="K18" s="49">
        <v>9</v>
      </c>
      <c r="L18" s="6">
        <v>135</v>
      </c>
      <c r="N18" s="8" t="s">
        <v>9</v>
      </c>
      <c r="O18" s="7">
        <v>33478</v>
      </c>
      <c r="P18" s="8">
        <v>8</v>
      </c>
      <c r="Q18" s="48">
        <v>0</v>
      </c>
      <c r="R18" s="49">
        <v>10</v>
      </c>
      <c r="S18" s="48">
        <v>0</v>
      </c>
      <c r="T18" s="49">
        <v>10</v>
      </c>
      <c r="U18" s="48">
        <v>1</v>
      </c>
      <c r="V18" s="49">
        <v>10</v>
      </c>
      <c r="W18" s="48">
        <v>0</v>
      </c>
      <c r="X18" s="49">
        <v>10</v>
      </c>
      <c r="Y18" s="6">
        <v>141</v>
      </c>
    </row>
    <row r="19" spans="1:26" x14ac:dyDescent="0.35">
      <c r="A19" s="8" t="s">
        <v>6</v>
      </c>
      <c r="B19" s="7">
        <v>33451</v>
      </c>
      <c r="C19" s="8">
        <v>9</v>
      </c>
      <c r="D19" s="48">
        <v>0</v>
      </c>
      <c r="E19" s="49">
        <v>10</v>
      </c>
      <c r="F19" s="48">
        <v>0</v>
      </c>
      <c r="G19" s="49">
        <v>10</v>
      </c>
      <c r="H19" s="48">
        <v>0</v>
      </c>
      <c r="I19" s="49">
        <v>9</v>
      </c>
      <c r="J19" s="48">
        <v>0</v>
      </c>
      <c r="K19" s="49">
        <v>9</v>
      </c>
      <c r="L19" s="6">
        <v>135</v>
      </c>
      <c r="N19" s="8" t="s">
        <v>9</v>
      </c>
      <c r="O19" s="7">
        <v>33479</v>
      </c>
      <c r="P19" s="8">
        <v>9</v>
      </c>
      <c r="Q19" s="48">
        <v>0</v>
      </c>
      <c r="R19" s="49">
        <v>10</v>
      </c>
      <c r="S19" s="48">
        <v>0</v>
      </c>
      <c r="T19" s="49">
        <v>10</v>
      </c>
      <c r="U19" s="48">
        <v>1</v>
      </c>
      <c r="V19" s="49">
        <v>10</v>
      </c>
      <c r="W19" s="48">
        <v>0</v>
      </c>
      <c r="X19" s="49">
        <v>10</v>
      </c>
      <c r="Y19" s="6">
        <v>141</v>
      </c>
    </row>
    <row r="20" spans="1:26" x14ac:dyDescent="0.35">
      <c r="A20" s="8" t="s">
        <v>6</v>
      </c>
      <c r="B20" s="7">
        <v>33452</v>
      </c>
      <c r="C20" s="8">
        <v>10</v>
      </c>
      <c r="D20" s="48">
        <v>0</v>
      </c>
      <c r="E20" s="49">
        <v>10</v>
      </c>
      <c r="F20" s="48">
        <v>0</v>
      </c>
      <c r="G20" s="49">
        <v>10</v>
      </c>
      <c r="H20" s="48">
        <v>0</v>
      </c>
      <c r="I20" s="49">
        <v>9</v>
      </c>
      <c r="J20" s="48">
        <v>0</v>
      </c>
      <c r="K20" s="49">
        <v>9</v>
      </c>
      <c r="L20" s="6">
        <v>135</v>
      </c>
      <c r="N20" s="8" t="s">
        <v>9</v>
      </c>
      <c r="O20" s="7">
        <v>33480</v>
      </c>
      <c r="P20" s="8">
        <v>10</v>
      </c>
      <c r="Q20" s="48">
        <v>0</v>
      </c>
      <c r="R20" s="49">
        <v>10</v>
      </c>
      <c r="S20" s="48">
        <v>0</v>
      </c>
      <c r="T20" s="49">
        <v>10</v>
      </c>
      <c r="U20" s="48">
        <v>1</v>
      </c>
      <c r="V20" s="49">
        <v>10</v>
      </c>
      <c r="W20" s="48">
        <v>0</v>
      </c>
      <c r="X20" s="49">
        <v>10</v>
      </c>
      <c r="Y20" s="6">
        <v>141</v>
      </c>
    </row>
    <row r="21" spans="1:26" x14ac:dyDescent="0.35">
      <c r="A21" s="8" t="s">
        <v>6</v>
      </c>
      <c r="B21" s="7">
        <v>33453</v>
      </c>
      <c r="C21" s="8">
        <v>11</v>
      </c>
      <c r="D21" s="48">
        <v>0</v>
      </c>
      <c r="E21" s="49">
        <v>10</v>
      </c>
      <c r="F21" s="48">
        <v>0</v>
      </c>
      <c r="G21" s="49">
        <v>10</v>
      </c>
      <c r="H21" s="48">
        <v>0</v>
      </c>
      <c r="I21" s="49">
        <v>9</v>
      </c>
      <c r="J21" s="48">
        <v>0</v>
      </c>
      <c r="K21" s="49">
        <v>9</v>
      </c>
      <c r="L21" s="45">
        <v>135</v>
      </c>
      <c r="M21" s="31"/>
      <c r="N21" s="207" t="s">
        <v>9</v>
      </c>
      <c r="O21" s="46">
        <v>33481</v>
      </c>
      <c r="P21" s="207">
        <v>11</v>
      </c>
      <c r="Q21" s="48">
        <v>0</v>
      </c>
      <c r="R21" s="49">
        <v>10</v>
      </c>
      <c r="S21" s="48">
        <v>1</v>
      </c>
      <c r="T21" s="49">
        <v>10</v>
      </c>
      <c r="U21" s="208">
        <v>1</v>
      </c>
      <c r="V21" s="49">
        <v>10</v>
      </c>
      <c r="W21" s="48">
        <v>0</v>
      </c>
      <c r="X21" s="49">
        <v>10</v>
      </c>
      <c r="Y21" s="45">
        <v>141</v>
      </c>
      <c r="Z21" s="31"/>
    </row>
    <row r="22" spans="1:26" x14ac:dyDescent="0.35">
      <c r="A22" s="8" t="s">
        <v>6</v>
      </c>
      <c r="B22" s="7">
        <v>33454</v>
      </c>
      <c r="C22" s="8">
        <v>12</v>
      </c>
      <c r="D22" s="48">
        <v>0</v>
      </c>
      <c r="E22" s="49">
        <v>10</v>
      </c>
      <c r="F22" s="48">
        <v>0</v>
      </c>
      <c r="G22" s="49">
        <v>10</v>
      </c>
      <c r="H22" s="48">
        <v>0</v>
      </c>
      <c r="I22" s="49">
        <v>9</v>
      </c>
      <c r="J22" s="48">
        <v>0</v>
      </c>
      <c r="K22" s="49">
        <v>9</v>
      </c>
      <c r="L22" s="45">
        <v>135</v>
      </c>
      <c r="M22" s="31"/>
      <c r="N22" s="207" t="s">
        <v>9</v>
      </c>
      <c r="O22" s="46">
        <v>33482</v>
      </c>
      <c r="P22" s="207">
        <v>12</v>
      </c>
      <c r="Q22" s="48">
        <v>0</v>
      </c>
      <c r="R22" s="49">
        <v>10</v>
      </c>
      <c r="S22" s="48">
        <v>1</v>
      </c>
      <c r="T22" s="49">
        <v>10</v>
      </c>
      <c r="U22" s="208">
        <v>1</v>
      </c>
      <c r="V22" s="49">
        <v>10</v>
      </c>
      <c r="W22" s="48">
        <v>0</v>
      </c>
      <c r="X22" s="49">
        <v>10</v>
      </c>
      <c r="Y22" s="45">
        <v>141</v>
      </c>
      <c r="Z22" s="31"/>
    </row>
    <row r="23" spans="1:26" x14ac:dyDescent="0.35">
      <c r="A23" s="8" t="s">
        <v>6</v>
      </c>
      <c r="B23" s="7">
        <v>33455</v>
      </c>
      <c r="C23" s="8">
        <v>13</v>
      </c>
      <c r="D23" s="48">
        <v>1</v>
      </c>
      <c r="E23" s="49">
        <v>10</v>
      </c>
      <c r="F23" s="48">
        <v>0</v>
      </c>
      <c r="G23" s="49">
        <v>10</v>
      </c>
      <c r="H23" s="48">
        <v>0</v>
      </c>
      <c r="I23" s="49">
        <v>9</v>
      </c>
      <c r="J23" s="48">
        <v>0</v>
      </c>
      <c r="K23" s="49">
        <v>9</v>
      </c>
      <c r="L23" s="45">
        <v>135</v>
      </c>
      <c r="M23" s="31"/>
      <c r="N23" s="207" t="s">
        <v>9</v>
      </c>
      <c r="O23" s="46">
        <v>33483</v>
      </c>
      <c r="P23" s="207">
        <v>13</v>
      </c>
      <c r="Q23" s="48">
        <v>0</v>
      </c>
      <c r="R23" s="49">
        <v>10</v>
      </c>
      <c r="S23" s="48">
        <v>1</v>
      </c>
      <c r="T23" s="49">
        <v>10</v>
      </c>
      <c r="U23" s="208">
        <v>1</v>
      </c>
      <c r="V23" s="49">
        <v>10</v>
      </c>
      <c r="W23" s="48">
        <v>0</v>
      </c>
      <c r="X23" s="49">
        <v>10</v>
      </c>
      <c r="Y23" s="45">
        <v>141</v>
      </c>
      <c r="Z23" s="31"/>
    </row>
    <row r="24" spans="1:26" x14ac:dyDescent="0.35">
      <c r="A24" s="8" t="s">
        <v>6</v>
      </c>
      <c r="B24" s="7">
        <v>33456</v>
      </c>
      <c r="C24" s="8">
        <v>14</v>
      </c>
      <c r="D24" s="48">
        <v>1</v>
      </c>
      <c r="E24" s="49">
        <v>10</v>
      </c>
      <c r="F24" s="48">
        <v>0</v>
      </c>
      <c r="G24" s="49">
        <v>10</v>
      </c>
      <c r="H24" s="48">
        <v>0</v>
      </c>
      <c r="I24" s="49">
        <v>9</v>
      </c>
      <c r="J24" s="48">
        <v>0</v>
      </c>
      <c r="K24" s="49">
        <v>9</v>
      </c>
      <c r="L24" s="6">
        <v>135</v>
      </c>
      <c r="N24" s="8" t="s">
        <v>9</v>
      </c>
      <c r="O24" s="7">
        <v>33484</v>
      </c>
      <c r="P24" s="8">
        <v>14</v>
      </c>
      <c r="Q24" s="48">
        <v>0</v>
      </c>
      <c r="R24" s="49">
        <v>10</v>
      </c>
      <c r="S24" s="48">
        <v>1</v>
      </c>
      <c r="T24" s="49">
        <v>10</v>
      </c>
      <c r="U24" s="48">
        <v>1</v>
      </c>
      <c r="V24" s="49">
        <v>10</v>
      </c>
      <c r="W24" s="48">
        <v>0</v>
      </c>
      <c r="X24" s="49">
        <v>10</v>
      </c>
      <c r="Y24" s="6">
        <v>141</v>
      </c>
    </row>
    <row r="25" spans="1:26" x14ac:dyDescent="0.35">
      <c r="A25" s="8" t="s">
        <v>6</v>
      </c>
      <c r="B25" s="7">
        <v>33457</v>
      </c>
      <c r="C25" s="8">
        <v>15</v>
      </c>
      <c r="D25" s="48">
        <v>1</v>
      </c>
      <c r="E25" s="49">
        <v>10</v>
      </c>
      <c r="F25" s="48">
        <v>0</v>
      </c>
      <c r="G25" s="49">
        <v>10</v>
      </c>
      <c r="H25" s="48">
        <v>0</v>
      </c>
      <c r="I25" s="49">
        <v>9</v>
      </c>
      <c r="J25" s="48">
        <v>0</v>
      </c>
      <c r="K25" s="49">
        <v>9</v>
      </c>
      <c r="L25" s="6">
        <v>135</v>
      </c>
      <c r="N25" s="8" t="s">
        <v>9</v>
      </c>
      <c r="O25" s="7">
        <v>33485</v>
      </c>
      <c r="P25" s="8">
        <v>15</v>
      </c>
      <c r="Q25" s="48">
        <v>0</v>
      </c>
      <c r="R25" s="49">
        <v>10</v>
      </c>
      <c r="S25" s="48">
        <v>1</v>
      </c>
      <c r="T25" s="49">
        <v>10</v>
      </c>
      <c r="U25" s="48">
        <v>1</v>
      </c>
      <c r="V25" s="49">
        <v>10</v>
      </c>
      <c r="W25" s="48">
        <v>0</v>
      </c>
      <c r="X25" s="49">
        <v>10</v>
      </c>
      <c r="Y25" s="6">
        <v>141</v>
      </c>
    </row>
    <row r="26" spans="1:26" x14ac:dyDescent="0.35">
      <c r="A26" s="8" t="s">
        <v>6</v>
      </c>
      <c r="B26" s="7">
        <v>33458</v>
      </c>
      <c r="C26" s="8">
        <v>16</v>
      </c>
      <c r="D26" s="48">
        <v>1</v>
      </c>
      <c r="E26" s="49">
        <v>10</v>
      </c>
      <c r="F26" s="48">
        <v>0</v>
      </c>
      <c r="G26" s="49">
        <v>10</v>
      </c>
      <c r="H26" s="48">
        <v>0</v>
      </c>
      <c r="I26" s="49">
        <v>9</v>
      </c>
      <c r="J26" s="48">
        <v>0</v>
      </c>
      <c r="K26" s="49">
        <v>9</v>
      </c>
      <c r="L26" s="6">
        <v>135</v>
      </c>
      <c r="N26" s="8" t="s">
        <v>9</v>
      </c>
      <c r="O26" s="7">
        <v>33486</v>
      </c>
      <c r="P26" s="8">
        <v>16</v>
      </c>
      <c r="Q26" s="48">
        <v>0</v>
      </c>
      <c r="R26" s="49">
        <v>10</v>
      </c>
      <c r="S26" s="48">
        <v>1</v>
      </c>
      <c r="T26" s="49">
        <v>10</v>
      </c>
      <c r="U26" s="48">
        <v>1</v>
      </c>
      <c r="V26" s="49">
        <v>10</v>
      </c>
      <c r="W26" s="48">
        <v>0</v>
      </c>
      <c r="X26" s="49">
        <v>10</v>
      </c>
      <c r="Y26" s="6">
        <v>141</v>
      </c>
    </row>
    <row r="27" spans="1:26" x14ac:dyDescent="0.35">
      <c r="A27" s="8" t="s">
        <v>6</v>
      </c>
      <c r="B27" s="7">
        <v>33459</v>
      </c>
      <c r="C27" s="8">
        <v>17</v>
      </c>
      <c r="D27" s="48">
        <v>1</v>
      </c>
      <c r="E27" s="49">
        <v>10</v>
      </c>
      <c r="F27" s="48">
        <v>0</v>
      </c>
      <c r="G27" s="49">
        <v>10</v>
      </c>
      <c r="H27" s="48">
        <v>0</v>
      </c>
      <c r="I27" s="49">
        <v>9</v>
      </c>
      <c r="J27" s="48">
        <v>0</v>
      </c>
      <c r="K27" s="49">
        <v>9</v>
      </c>
      <c r="L27" s="6">
        <v>135</v>
      </c>
      <c r="N27" s="8" t="s">
        <v>9</v>
      </c>
      <c r="O27" s="7">
        <v>33487</v>
      </c>
      <c r="P27" s="8">
        <v>17</v>
      </c>
      <c r="Q27" s="48">
        <v>0</v>
      </c>
      <c r="R27" s="49">
        <v>10</v>
      </c>
      <c r="S27" s="48">
        <v>1</v>
      </c>
      <c r="T27" s="49">
        <v>10</v>
      </c>
      <c r="U27" s="48">
        <v>1</v>
      </c>
      <c r="V27" s="49">
        <v>10</v>
      </c>
      <c r="W27" s="48">
        <v>0</v>
      </c>
      <c r="X27" s="49">
        <v>10</v>
      </c>
      <c r="Y27" s="6">
        <v>141</v>
      </c>
    </row>
    <row r="28" spans="1:26" x14ac:dyDescent="0.35">
      <c r="A28" s="8" t="s">
        <v>6</v>
      </c>
      <c r="B28" s="7">
        <v>33460</v>
      </c>
      <c r="C28" s="8">
        <v>18</v>
      </c>
      <c r="D28" s="48">
        <v>1</v>
      </c>
      <c r="E28" s="49">
        <v>10</v>
      </c>
      <c r="F28" s="48">
        <v>0</v>
      </c>
      <c r="G28" s="49">
        <v>10</v>
      </c>
      <c r="H28" s="48">
        <v>0</v>
      </c>
      <c r="I28" s="49">
        <v>9</v>
      </c>
      <c r="J28" s="48">
        <v>0</v>
      </c>
      <c r="K28" s="49">
        <v>9</v>
      </c>
      <c r="L28" s="6">
        <v>135</v>
      </c>
      <c r="N28" s="8" t="s">
        <v>9</v>
      </c>
      <c r="O28" s="7">
        <v>33488</v>
      </c>
      <c r="P28" s="8">
        <v>18</v>
      </c>
      <c r="Q28" s="48">
        <v>0</v>
      </c>
      <c r="R28" s="49">
        <v>10</v>
      </c>
      <c r="S28" s="48">
        <v>1</v>
      </c>
      <c r="T28" s="49">
        <v>10</v>
      </c>
      <c r="U28" s="48">
        <v>1</v>
      </c>
      <c r="V28" s="49">
        <v>10</v>
      </c>
      <c r="W28" s="48">
        <v>0</v>
      </c>
      <c r="X28" s="49">
        <v>10</v>
      </c>
      <c r="Y28" s="6">
        <v>141</v>
      </c>
    </row>
    <row r="29" spans="1:26" x14ac:dyDescent="0.35">
      <c r="A29" s="8" t="s">
        <v>6</v>
      </c>
      <c r="B29" s="7">
        <v>33461</v>
      </c>
      <c r="C29" s="8">
        <v>19</v>
      </c>
      <c r="D29" s="48">
        <v>1</v>
      </c>
      <c r="E29" s="49">
        <v>10</v>
      </c>
      <c r="F29" s="100">
        <v>0</v>
      </c>
      <c r="G29" s="49">
        <v>10</v>
      </c>
      <c r="H29" s="48">
        <v>0</v>
      </c>
      <c r="I29" s="49">
        <v>9</v>
      </c>
      <c r="J29" s="48">
        <v>0</v>
      </c>
      <c r="K29" s="49">
        <v>9</v>
      </c>
      <c r="L29" s="6">
        <v>135</v>
      </c>
      <c r="N29" s="8" t="s">
        <v>9</v>
      </c>
      <c r="O29" s="7">
        <v>33489</v>
      </c>
      <c r="P29" s="8">
        <v>19</v>
      </c>
      <c r="Q29" s="48">
        <v>0</v>
      </c>
      <c r="R29" s="49">
        <v>10</v>
      </c>
      <c r="S29" s="48">
        <v>1</v>
      </c>
      <c r="T29" s="49">
        <v>10</v>
      </c>
      <c r="U29" s="48">
        <v>1</v>
      </c>
      <c r="V29" s="49">
        <v>10</v>
      </c>
      <c r="W29" s="48">
        <v>0</v>
      </c>
      <c r="X29" s="49">
        <v>10</v>
      </c>
      <c r="Y29" s="6">
        <v>141</v>
      </c>
    </row>
    <row r="30" spans="1:26" ht="15" thickBot="1" x14ac:dyDescent="0.4">
      <c r="A30" s="74" t="s">
        <v>6</v>
      </c>
      <c r="B30" s="75">
        <v>33462</v>
      </c>
      <c r="C30" s="74">
        <v>20</v>
      </c>
      <c r="D30" s="55">
        <v>1</v>
      </c>
      <c r="E30" s="56">
        <v>10</v>
      </c>
      <c r="F30" s="55">
        <v>0</v>
      </c>
      <c r="G30" s="56">
        <v>10</v>
      </c>
      <c r="H30" s="55">
        <v>0</v>
      </c>
      <c r="I30" s="56">
        <v>9</v>
      </c>
      <c r="J30" s="55">
        <v>0</v>
      </c>
      <c r="K30" s="56">
        <v>9</v>
      </c>
      <c r="L30" s="74">
        <v>135</v>
      </c>
      <c r="N30" s="6" t="s">
        <v>9</v>
      </c>
      <c r="O30" s="7">
        <v>33490</v>
      </c>
      <c r="P30" s="20">
        <v>20</v>
      </c>
      <c r="Q30" s="50">
        <v>0</v>
      </c>
      <c r="R30" s="49">
        <v>10</v>
      </c>
      <c r="S30" s="48">
        <v>1</v>
      </c>
      <c r="T30" s="49">
        <v>10</v>
      </c>
      <c r="U30" s="48">
        <v>1</v>
      </c>
      <c r="V30" s="49">
        <v>10</v>
      </c>
      <c r="W30" s="50">
        <v>0</v>
      </c>
      <c r="X30" s="49">
        <v>10</v>
      </c>
      <c r="Y30" s="6">
        <v>141</v>
      </c>
    </row>
    <row r="31" spans="1:26" ht="15.5" thickTop="1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8"/>
      <c r="Y31" s="78"/>
    </row>
    <row r="32" spans="1:26" ht="25.5" customHeight="1" thickTop="1" thickBot="1" x14ac:dyDescent="0.5">
      <c r="A32" s="400" t="s">
        <v>72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2"/>
      <c r="M32" s="31"/>
      <c r="N32" s="387" t="s">
        <v>68</v>
      </c>
      <c r="O32" s="388"/>
      <c r="P32" s="388"/>
      <c r="Q32" s="388"/>
      <c r="R32" s="388"/>
      <c r="S32" s="388"/>
      <c r="T32" s="388"/>
      <c r="U32" s="388"/>
      <c r="V32" s="388"/>
      <c r="W32" s="389"/>
      <c r="X32" s="31"/>
      <c r="Y32" s="31"/>
    </row>
    <row r="33" spans="1:25" ht="16.5" customHeight="1" thickTop="1" thickBot="1" x14ac:dyDescent="0.4">
      <c r="A33" s="408" t="s">
        <v>3</v>
      </c>
      <c r="B33" s="369" t="s">
        <v>0</v>
      </c>
      <c r="C33" s="369" t="s">
        <v>1</v>
      </c>
      <c r="D33" s="403" t="s">
        <v>7</v>
      </c>
      <c r="E33" s="404"/>
      <c r="F33" s="404"/>
      <c r="G33" s="404"/>
      <c r="H33" s="404"/>
      <c r="I33" s="404"/>
      <c r="J33" s="404"/>
      <c r="K33" s="405"/>
      <c r="L33" s="25"/>
      <c r="M33" s="31"/>
      <c r="N33" s="369" t="s">
        <v>1</v>
      </c>
      <c r="O33" s="372" t="s">
        <v>3</v>
      </c>
      <c r="P33" s="373"/>
      <c r="Q33" s="373"/>
      <c r="R33" s="373"/>
      <c r="S33" s="373"/>
      <c r="T33" s="373"/>
      <c r="U33" s="391" t="s">
        <v>16</v>
      </c>
      <c r="V33" s="375"/>
      <c r="W33" s="378" t="s">
        <v>14</v>
      </c>
      <c r="X33" s="31"/>
      <c r="Y33" s="31"/>
    </row>
    <row r="34" spans="1:25" ht="60.75" customHeight="1" thickTop="1" thickBot="1" x14ac:dyDescent="0.4">
      <c r="A34" s="409"/>
      <c r="B34" s="370"/>
      <c r="C34" s="370"/>
      <c r="D34" s="411" t="s">
        <v>61</v>
      </c>
      <c r="E34" s="412"/>
      <c r="F34" s="411" t="s">
        <v>62</v>
      </c>
      <c r="G34" s="412"/>
      <c r="H34" s="411" t="s">
        <v>63</v>
      </c>
      <c r="I34" s="412"/>
      <c r="J34" s="411" t="s">
        <v>64</v>
      </c>
      <c r="K34" s="412"/>
      <c r="L34" s="13" t="s">
        <v>2</v>
      </c>
      <c r="M34" s="31"/>
      <c r="N34" s="370"/>
      <c r="O34" s="381" t="s">
        <v>6</v>
      </c>
      <c r="P34" s="382"/>
      <c r="Q34" s="399" t="s">
        <v>9</v>
      </c>
      <c r="R34" s="398"/>
      <c r="S34" s="381" t="s">
        <v>10</v>
      </c>
      <c r="T34" s="399"/>
      <c r="U34" s="393"/>
      <c r="V34" s="377"/>
      <c r="W34" s="379"/>
      <c r="X34" s="31"/>
      <c r="Y34" s="31"/>
    </row>
    <row r="35" spans="1:25" ht="97.5" customHeight="1" thickTop="1" thickBot="1" x14ac:dyDescent="0.4">
      <c r="A35" s="410"/>
      <c r="B35" s="370"/>
      <c r="C35" s="371"/>
      <c r="D35" s="14" t="s">
        <v>4</v>
      </c>
      <c r="E35" s="15" t="s">
        <v>8</v>
      </c>
      <c r="F35" s="14" t="s">
        <v>4</v>
      </c>
      <c r="G35" s="15" t="s">
        <v>8</v>
      </c>
      <c r="H35" s="14" t="s">
        <v>4</v>
      </c>
      <c r="I35" s="15" t="s">
        <v>8</v>
      </c>
      <c r="J35" s="14" t="s">
        <v>4</v>
      </c>
      <c r="K35" s="15" t="s">
        <v>8</v>
      </c>
      <c r="L35" s="13" t="s">
        <v>5</v>
      </c>
      <c r="M35" s="31"/>
      <c r="N35" s="371"/>
      <c r="O35" s="14" t="s">
        <v>4</v>
      </c>
      <c r="P35" s="63" t="s">
        <v>11</v>
      </c>
      <c r="Q35" s="67" t="s">
        <v>4</v>
      </c>
      <c r="R35" s="15" t="s">
        <v>11</v>
      </c>
      <c r="S35" s="14" t="s">
        <v>4</v>
      </c>
      <c r="T35" s="57" t="s">
        <v>11</v>
      </c>
      <c r="U35" s="14" t="s">
        <v>13</v>
      </c>
      <c r="V35" s="63" t="s">
        <v>12</v>
      </c>
      <c r="W35" s="380"/>
      <c r="X35" s="31"/>
      <c r="Y35" s="31"/>
    </row>
    <row r="36" spans="1:25" ht="15.5" thickTop="1" thickBot="1" x14ac:dyDescent="0.4">
      <c r="A36" s="18" t="s">
        <v>10</v>
      </c>
      <c r="B36" s="2">
        <v>33494</v>
      </c>
      <c r="C36" s="3">
        <v>1</v>
      </c>
      <c r="D36" s="103">
        <v>0</v>
      </c>
      <c r="E36" s="104">
        <v>10</v>
      </c>
      <c r="F36" s="103">
        <v>0</v>
      </c>
      <c r="G36" s="104">
        <v>10</v>
      </c>
      <c r="H36" s="103">
        <v>0</v>
      </c>
      <c r="I36" s="104">
        <v>10</v>
      </c>
      <c r="J36" s="16">
        <v>0</v>
      </c>
      <c r="K36" s="17">
        <v>10</v>
      </c>
      <c r="L36" s="6">
        <v>144</v>
      </c>
      <c r="M36" s="31"/>
      <c r="N36" s="69">
        <v>1</v>
      </c>
      <c r="O36" s="4">
        <f t="shared" ref="O36:O55" si="0">D11+F11+H11+J11</f>
        <v>0</v>
      </c>
      <c r="P36" s="200">
        <f t="shared" ref="P36:P55" si="1">E11+G11+I11+K11</f>
        <v>38</v>
      </c>
      <c r="Q36" s="4">
        <f t="shared" ref="Q36:Q55" si="2">Q11+S11+U11+W11</f>
        <v>0</v>
      </c>
      <c r="R36" s="5">
        <f t="shared" ref="R36:R55" si="3">R11+T11+V11+X11</f>
        <v>40</v>
      </c>
      <c r="S36" s="201">
        <f>D36+F36+H36+J36</f>
        <v>0</v>
      </c>
      <c r="T36" s="200">
        <f>E36+G36+I36+K36</f>
        <v>40</v>
      </c>
      <c r="U36" s="4">
        <f>O36+Q36+S36</f>
        <v>0</v>
      </c>
      <c r="V36" s="111">
        <f>P36+R36+T36</f>
        <v>118</v>
      </c>
      <c r="W36" s="73">
        <f>(U36/V36)*100</f>
        <v>0</v>
      </c>
      <c r="X36" s="31"/>
      <c r="Y36" s="31"/>
    </row>
    <row r="37" spans="1:25" ht="15" thickTop="1" x14ac:dyDescent="0.35">
      <c r="A37" s="8" t="s">
        <v>10</v>
      </c>
      <c r="B37" s="28">
        <v>33495</v>
      </c>
      <c r="C37" s="8">
        <v>2</v>
      </c>
      <c r="D37" s="48">
        <v>0</v>
      </c>
      <c r="E37" s="49">
        <v>10</v>
      </c>
      <c r="F37" s="48">
        <v>0</v>
      </c>
      <c r="G37" s="49">
        <v>10</v>
      </c>
      <c r="H37" s="48">
        <v>0</v>
      </c>
      <c r="I37" s="49">
        <v>10</v>
      </c>
      <c r="J37" s="9">
        <v>0</v>
      </c>
      <c r="K37" s="10">
        <v>10</v>
      </c>
      <c r="L37" s="6">
        <v>144</v>
      </c>
      <c r="M37" s="31"/>
      <c r="N37" s="70">
        <v>2</v>
      </c>
      <c r="O37" s="9">
        <f t="shared" si="0"/>
        <v>0</v>
      </c>
      <c r="P37" s="59">
        <f t="shared" si="1"/>
        <v>38</v>
      </c>
      <c r="Q37" s="9">
        <f t="shared" si="2"/>
        <v>0</v>
      </c>
      <c r="R37" s="10">
        <f t="shared" si="3"/>
        <v>40</v>
      </c>
      <c r="S37" s="68">
        <f t="shared" ref="S37:S55" si="4">D37+F37+H37+J37</f>
        <v>0</v>
      </c>
      <c r="T37" s="59">
        <f t="shared" ref="T37:T55" si="5">E37+G37+I37+K37</f>
        <v>40</v>
      </c>
      <c r="U37" s="9">
        <f t="shared" ref="U37:U55" si="6">O37+Q37+S37</f>
        <v>0</v>
      </c>
      <c r="V37" s="65">
        <f t="shared" ref="V37:V55" si="7">P37+R37+T37</f>
        <v>118</v>
      </c>
      <c r="W37" s="73">
        <f t="shared" ref="W37:W55" si="8">(U37/V37)*100</f>
        <v>0</v>
      </c>
      <c r="X37" s="31"/>
      <c r="Y37" s="31"/>
    </row>
    <row r="38" spans="1:25" x14ac:dyDescent="0.35">
      <c r="A38" s="8" t="s">
        <v>10</v>
      </c>
      <c r="B38" s="7">
        <v>33496</v>
      </c>
      <c r="C38" s="8">
        <v>3</v>
      </c>
      <c r="D38" s="48">
        <v>0</v>
      </c>
      <c r="E38" s="49">
        <v>10</v>
      </c>
      <c r="F38" s="48">
        <v>0</v>
      </c>
      <c r="G38" s="49">
        <v>10</v>
      </c>
      <c r="H38" s="48">
        <v>0</v>
      </c>
      <c r="I38" s="49">
        <v>10</v>
      </c>
      <c r="J38" s="9">
        <v>0</v>
      </c>
      <c r="K38" s="10">
        <v>10</v>
      </c>
      <c r="L38" s="6">
        <v>144</v>
      </c>
      <c r="M38" s="31"/>
      <c r="N38" s="70">
        <v>3</v>
      </c>
      <c r="O38" s="9">
        <f t="shared" si="0"/>
        <v>0</v>
      </c>
      <c r="P38" s="59">
        <f t="shared" si="1"/>
        <v>38</v>
      </c>
      <c r="Q38" s="9">
        <f t="shared" si="2"/>
        <v>0</v>
      </c>
      <c r="R38" s="10">
        <f t="shared" si="3"/>
        <v>40</v>
      </c>
      <c r="S38" s="68">
        <f t="shared" si="4"/>
        <v>0</v>
      </c>
      <c r="T38" s="59">
        <f t="shared" si="5"/>
        <v>40</v>
      </c>
      <c r="U38" s="9">
        <f t="shared" si="6"/>
        <v>0</v>
      </c>
      <c r="V38" s="65">
        <f t="shared" si="7"/>
        <v>118</v>
      </c>
      <c r="W38" s="73">
        <f t="shared" si="8"/>
        <v>0</v>
      </c>
      <c r="X38" s="31"/>
      <c r="Y38" s="31"/>
    </row>
    <row r="39" spans="1:25" x14ac:dyDescent="0.35">
      <c r="A39" s="8" t="s">
        <v>10</v>
      </c>
      <c r="B39" s="7">
        <v>33497</v>
      </c>
      <c r="C39" s="8">
        <v>4</v>
      </c>
      <c r="D39" s="48">
        <v>0</v>
      </c>
      <c r="E39" s="49">
        <v>10</v>
      </c>
      <c r="F39" s="48">
        <v>0</v>
      </c>
      <c r="G39" s="49">
        <v>10</v>
      </c>
      <c r="H39" s="48">
        <v>0</v>
      </c>
      <c r="I39" s="49">
        <v>10</v>
      </c>
      <c r="J39" s="9">
        <v>0</v>
      </c>
      <c r="K39" s="10">
        <v>10</v>
      </c>
      <c r="L39" s="6">
        <v>144</v>
      </c>
      <c r="M39" s="31"/>
      <c r="N39" s="70">
        <v>4</v>
      </c>
      <c r="O39" s="9">
        <f t="shared" si="0"/>
        <v>0</v>
      </c>
      <c r="P39" s="59">
        <f t="shared" si="1"/>
        <v>38</v>
      </c>
      <c r="Q39" s="9">
        <f t="shared" si="2"/>
        <v>0</v>
      </c>
      <c r="R39" s="10">
        <f t="shared" si="3"/>
        <v>40</v>
      </c>
      <c r="S39" s="68">
        <f t="shared" si="4"/>
        <v>0</v>
      </c>
      <c r="T39" s="59">
        <f t="shared" si="5"/>
        <v>40</v>
      </c>
      <c r="U39" s="9">
        <f t="shared" si="6"/>
        <v>0</v>
      </c>
      <c r="V39" s="65">
        <f t="shared" si="7"/>
        <v>118</v>
      </c>
      <c r="W39" s="73">
        <f t="shared" si="8"/>
        <v>0</v>
      </c>
      <c r="X39" s="31"/>
      <c r="Y39" s="31"/>
    </row>
    <row r="40" spans="1:25" x14ac:dyDescent="0.35">
      <c r="A40" s="8" t="s">
        <v>10</v>
      </c>
      <c r="B40" s="7">
        <v>33498</v>
      </c>
      <c r="C40" s="8">
        <v>5</v>
      </c>
      <c r="D40" s="48">
        <v>0</v>
      </c>
      <c r="E40" s="49">
        <v>10</v>
      </c>
      <c r="F40" s="48">
        <v>0</v>
      </c>
      <c r="G40" s="49">
        <v>10</v>
      </c>
      <c r="H40" s="48">
        <v>0</v>
      </c>
      <c r="I40" s="49">
        <v>10</v>
      </c>
      <c r="J40" s="9">
        <v>0</v>
      </c>
      <c r="K40" s="10">
        <v>10</v>
      </c>
      <c r="L40" s="6">
        <v>144</v>
      </c>
      <c r="M40" s="31"/>
      <c r="N40" s="70">
        <v>5</v>
      </c>
      <c r="O40" s="9">
        <f t="shared" si="0"/>
        <v>0</v>
      </c>
      <c r="P40" s="59">
        <f t="shared" si="1"/>
        <v>38</v>
      </c>
      <c r="Q40" s="9">
        <f t="shared" si="2"/>
        <v>0</v>
      </c>
      <c r="R40" s="10">
        <f t="shared" si="3"/>
        <v>40</v>
      </c>
      <c r="S40" s="68">
        <f t="shared" si="4"/>
        <v>0</v>
      </c>
      <c r="T40" s="59">
        <f t="shared" si="5"/>
        <v>40</v>
      </c>
      <c r="U40" s="9">
        <f t="shared" si="6"/>
        <v>0</v>
      </c>
      <c r="V40" s="65">
        <f t="shared" si="7"/>
        <v>118</v>
      </c>
      <c r="W40" s="73">
        <f t="shared" si="8"/>
        <v>0</v>
      </c>
      <c r="X40" s="31"/>
      <c r="Y40" s="31"/>
    </row>
    <row r="41" spans="1:25" x14ac:dyDescent="0.35">
      <c r="A41" s="8" t="s">
        <v>10</v>
      </c>
      <c r="B41" s="7">
        <v>33499</v>
      </c>
      <c r="C41" s="8">
        <v>6</v>
      </c>
      <c r="D41" s="48">
        <v>0</v>
      </c>
      <c r="E41" s="49">
        <v>10</v>
      </c>
      <c r="F41" s="48">
        <v>0</v>
      </c>
      <c r="G41" s="49">
        <v>10</v>
      </c>
      <c r="H41" s="48">
        <v>0</v>
      </c>
      <c r="I41" s="49">
        <v>10</v>
      </c>
      <c r="J41" s="9">
        <v>0</v>
      </c>
      <c r="K41" s="10">
        <v>10</v>
      </c>
      <c r="L41" s="6">
        <v>144</v>
      </c>
      <c r="M41" s="31"/>
      <c r="N41" s="70">
        <v>6</v>
      </c>
      <c r="O41" s="9">
        <f t="shared" si="0"/>
        <v>0</v>
      </c>
      <c r="P41" s="59">
        <f t="shared" si="1"/>
        <v>38</v>
      </c>
      <c r="Q41" s="9">
        <f t="shared" si="2"/>
        <v>0</v>
      </c>
      <c r="R41" s="10">
        <f t="shared" si="3"/>
        <v>40</v>
      </c>
      <c r="S41" s="68">
        <f t="shared" si="4"/>
        <v>0</v>
      </c>
      <c r="T41" s="59">
        <f t="shared" si="5"/>
        <v>40</v>
      </c>
      <c r="U41" s="9">
        <f t="shared" si="6"/>
        <v>0</v>
      </c>
      <c r="V41" s="65">
        <f t="shared" si="7"/>
        <v>118</v>
      </c>
      <c r="W41" s="73">
        <f t="shared" si="8"/>
        <v>0</v>
      </c>
      <c r="X41" s="31"/>
      <c r="Y41" s="31"/>
    </row>
    <row r="42" spans="1:25" x14ac:dyDescent="0.35">
      <c r="A42" s="8" t="s">
        <v>10</v>
      </c>
      <c r="B42" s="7">
        <v>33500</v>
      </c>
      <c r="C42" s="8">
        <v>7</v>
      </c>
      <c r="D42" s="48">
        <v>0</v>
      </c>
      <c r="E42" s="49">
        <v>10</v>
      </c>
      <c r="F42" s="48">
        <v>0</v>
      </c>
      <c r="G42" s="49">
        <v>10</v>
      </c>
      <c r="H42" s="48">
        <v>0</v>
      </c>
      <c r="I42" s="49">
        <v>10</v>
      </c>
      <c r="J42" s="9">
        <v>0</v>
      </c>
      <c r="K42" s="10">
        <v>10</v>
      </c>
      <c r="L42" s="6">
        <v>144</v>
      </c>
      <c r="M42" s="31"/>
      <c r="N42" s="70">
        <v>7</v>
      </c>
      <c r="O42" s="9">
        <f t="shared" si="0"/>
        <v>0</v>
      </c>
      <c r="P42" s="59">
        <f t="shared" si="1"/>
        <v>38</v>
      </c>
      <c r="Q42" s="9">
        <f t="shared" si="2"/>
        <v>1</v>
      </c>
      <c r="R42" s="10">
        <f t="shared" si="3"/>
        <v>40</v>
      </c>
      <c r="S42" s="68">
        <f t="shared" si="4"/>
        <v>0</v>
      </c>
      <c r="T42" s="59">
        <f t="shared" si="5"/>
        <v>40</v>
      </c>
      <c r="U42" s="9">
        <f t="shared" si="6"/>
        <v>1</v>
      </c>
      <c r="V42" s="65">
        <f t="shared" si="7"/>
        <v>118</v>
      </c>
      <c r="W42" s="73">
        <f t="shared" si="8"/>
        <v>0.84745762711864403</v>
      </c>
      <c r="X42" s="31"/>
      <c r="Y42" s="31"/>
    </row>
    <row r="43" spans="1:25" x14ac:dyDescent="0.35">
      <c r="A43" s="8" t="s">
        <v>10</v>
      </c>
      <c r="B43" s="7">
        <v>33501</v>
      </c>
      <c r="C43" s="8">
        <v>8</v>
      </c>
      <c r="D43" s="48">
        <v>0</v>
      </c>
      <c r="E43" s="49">
        <v>10</v>
      </c>
      <c r="F43" s="48">
        <v>0</v>
      </c>
      <c r="G43" s="49">
        <v>10</v>
      </c>
      <c r="H43" s="48">
        <v>0</v>
      </c>
      <c r="I43" s="49">
        <v>10</v>
      </c>
      <c r="J43" s="9">
        <v>0</v>
      </c>
      <c r="K43" s="10">
        <v>10</v>
      </c>
      <c r="L43" s="6">
        <v>144</v>
      </c>
      <c r="M43" s="31"/>
      <c r="N43" s="70">
        <v>8</v>
      </c>
      <c r="O43" s="9">
        <f t="shared" si="0"/>
        <v>0</v>
      </c>
      <c r="P43" s="59">
        <f t="shared" si="1"/>
        <v>38</v>
      </c>
      <c r="Q43" s="9">
        <f t="shared" si="2"/>
        <v>1</v>
      </c>
      <c r="R43" s="10">
        <f t="shared" si="3"/>
        <v>40</v>
      </c>
      <c r="S43" s="68">
        <f t="shared" si="4"/>
        <v>0</v>
      </c>
      <c r="T43" s="59">
        <f t="shared" si="5"/>
        <v>40</v>
      </c>
      <c r="U43" s="9">
        <f t="shared" si="6"/>
        <v>1</v>
      </c>
      <c r="V43" s="65">
        <f t="shared" si="7"/>
        <v>118</v>
      </c>
      <c r="W43" s="73">
        <f t="shared" si="8"/>
        <v>0.84745762711864403</v>
      </c>
      <c r="X43" s="31"/>
      <c r="Y43" s="31"/>
    </row>
    <row r="44" spans="1:25" x14ac:dyDescent="0.35">
      <c r="A44" s="8" t="s">
        <v>10</v>
      </c>
      <c r="B44" s="7">
        <v>33502</v>
      </c>
      <c r="C44" s="8">
        <v>9</v>
      </c>
      <c r="D44" s="48">
        <v>0</v>
      </c>
      <c r="E44" s="49">
        <v>10</v>
      </c>
      <c r="F44" s="48">
        <v>0</v>
      </c>
      <c r="G44" s="49">
        <v>10</v>
      </c>
      <c r="H44" s="48">
        <v>0</v>
      </c>
      <c r="I44" s="49">
        <v>10</v>
      </c>
      <c r="J44" s="9">
        <v>0</v>
      </c>
      <c r="K44" s="10">
        <v>10</v>
      </c>
      <c r="L44" s="6">
        <v>144</v>
      </c>
      <c r="M44" s="31"/>
      <c r="N44" s="70">
        <v>9</v>
      </c>
      <c r="O44" s="9">
        <f t="shared" si="0"/>
        <v>0</v>
      </c>
      <c r="P44" s="59">
        <f t="shared" si="1"/>
        <v>38</v>
      </c>
      <c r="Q44" s="9">
        <f t="shared" si="2"/>
        <v>1</v>
      </c>
      <c r="R44" s="10">
        <f t="shared" si="3"/>
        <v>40</v>
      </c>
      <c r="S44" s="68">
        <f t="shared" si="4"/>
        <v>0</v>
      </c>
      <c r="T44" s="59">
        <f t="shared" si="5"/>
        <v>40</v>
      </c>
      <c r="U44" s="9">
        <f t="shared" si="6"/>
        <v>1</v>
      </c>
      <c r="V44" s="65">
        <f t="shared" si="7"/>
        <v>118</v>
      </c>
      <c r="W44" s="73">
        <f t="shared" si="8"/>
        <v>0.84745762711864403</v>
      </c>
      <c r="X44" s="31"/>
      <c r="Y44" s="31"/>
    </row>
    <row r="45" spans="1:25" x14ac:dyDescent="0.35">
      <c r="A45" s="8" t="s">
        <v>10</v>
      </c>
      <c r="B45" s="7">
        <v>33503</v>
      </c>
      <c r="C45" s="8">
        <v>10</v>
      </c>
      <c r="D45" s="48">
        <v>0</v>
      </c>
      <c r="E45" s="49">
        <v>10</v>
      </c>
      <c r="F45" s="48">
        <v>0</v>
      </c>
      <c r="G45" s="49">
        <v>10</v>
      </c>
      <c r="H45" s="48">
        <v>0</v>
      </c>
      <c r="I45" s="49">
        <v>10</v>
      </c>
      <c r="J45" s="9">
        <v>0</v>
      </c>
      <c r="K45" s="10">
        <v>10</v>
      </c>
      <c r="L45" s="6">
        <v>144</v>
      </c>
      <c r="M45" s="31"/>
      <c r="N45" s="70">
        <v>10</v>
      </c>
      <c r="O45" s="9">
        <f t="shared" si="0"/>
        <v>0</v>
      </c>
      <c r="P45" s="59">
        <f t="shared" si="1"/>
        <v>38</v>
      </c>
      <c r="Q45" s="9">
        <f t="shared" si="2"/>
        <v>1</v>
      </c>
      <c r="R45" s="10">
        <f t="shared" si="3"/>
        <v>40</v>
      </c>
      <c r="S45" s="68">
        <f t="shared" si="4"/>
        <v>0</v>
      </c>
      <c r="T45" s="59">
        <f t="shared" si="5"/>
        <v>40</v>
      </c>
      <c r="U45" s="9">
        <f t="shared" si="6"/>
        <v>1</v>
      </c>
      <c r="V45" s="65">
        <f t="shared" si="7"/>
        <v>118</v>
      </c>
      <c r="W45" s="73">
        <f t="shared" si="8"/>
        <v>0.84745762711864403</v>
      </c>
      <c r="X45" s="31"/>
      <c r="Y45" s="31"/>
    </row>
    <row r="46" spans="1:25" x14ac:dyDescent="0.35">
      <c r="A46" s="8" t="s">
        <v>10</v>
      </c>
      <c r="B46" s="7">
        <v>33504</v>
      </c>
      <c r="C46" s="8">
        <v>11</v>
      </c>
      <c r="D46" s="48">
        <v>0</v>
      </c>
      <c r="E46" s="49">
        <v>10</v>
      </c>
      <c r="F46" s="48">
        <v>0</v>
      </c>
      <c r="G46" s="49">
        <v>10</v>
      </c>
      <c r="H46" s="48">
        <v>0</v>
      </c>
      <c r="I46" s="49">
        <v>10</v>
      </c>
      <c r="J46" s="9">
        <v>0</v>
      </c>
      <c r="K46" s="10">
        <v>10</v>
      </c>
      <c r="L46" s="6">
        <v>144</v>
      </c>
      <c r="M46" s="31"/>
      <c r="N46" s="202">
        <v>11</v>
      </c>
      <c r="O46" s="48">
        <f t="shared" si="0"/>
        <v>0</v>
      </c>
      <c r="P46" s="203">
        <f t="shared" si="1"/>
        <v>38</v>
      </c>
      <c r="Q46" s="48">
        <f t="shared" si="2"/>
        <v>2</v>
      </c>
      <c r="R46" s="49">
        <f t="shared" si="3"/>
        <v>40</v>
      </c>
      <c r="S46" s="204">
        <f t="shared" si="4"/>
        <v>0</v>
      </c>
      <c r="T46" s="203">
        <f t="shared" si="5"/>
        <v>40</v>
      </c>
      <c r="U46" s="48">
        <f t="shared" si="6"/>
        <v>2</v>
      </c>
      <c r="V46" s="205">
        <f t="shared" si="7"/>
        <v>118</v>
      </c>
      <c r="W46" s="206">
        <f t="shared" si="8"/>
        <v>1.6949152542372881</v>
      </c>
      <c r="X46" s="31"/>
      <c r="Y46" s="31"/>
    </row>
    <row r="47" spans="1:25" x14ac:dyDescent="0.35">
      <c r="A47" s="8" t="s">
        <v>10</v>
      </c>
      <c r="B47" s="7">
        <v>33505</v>
      </c>
      <c r="C47" s="8">
        <v>12</v>
      </c>
      <c r="D47" s="48">
        <v>0</v>
      </c>
      <c r="E47" s="49">
        <v>10</v>
      </c>
      <c r="F47" s="48">
        <v>0</v>
      </c>
      <c r="G47" s="49">
        <v>10</v>
      </c>
      <c r="H47" s="48">
        <v>0</v>
      </c>
      <c r="I47" s="49">
        <v>10</v>
      </c>
      <c r="J47" s="9">
        <v>0</v>
      </c>
      <c r="K47" s="10">
        <v>10</v>
      </c>
      <c r="L47" s="6">
        <v>144</v>
      </c>
      <c r="M47" s="31"/>
      <c r="N47" s="202">
        <v>12</v>
      </c>
      <c r="O47" s="48">
        <f t="shared" si="0"/>
        <v>0</v>
      </c>
      <c r="P47" s="203">
        <f t="shared" si="1"/>
        <v>38</v>
      </c>
      <c r="Q47" s="48">
        <f t="shared" si="2"/>
        <v>2</v>
      </c>
      <c r="R47" s="49">
        <f t="shared" si="3"/>
        <v>40</v>
      </c>
      <c r="S47" s="204">
        <f t="shared" si="4"/>
        <v>0</v>
      </c>
      <c r="T47" s="203">
        <f t="shared" si="5"/>
        <v>40</v>
      </c>
      <c r="U47" s="48">
        <f t="shared" si="6"/>
        <v>2</v>
      </c>
      <c r="V47" s="205">
        <f t="shared" si="7"/>
        <v>118</v>
      </c>
      <c r="W47" s="206">
        <f t="shared" si="8"/>
        <v>1.6949152542372881</v>
      </c>
      <c r="X47" s="31"/>
      <c r="Y47" s="31"/>
    </row>
    <row r="48" spans="1:25" x14ac:dyDescent="0.35">
      <c r="A48" s="8" t="s">
        <v>10</v>
      </c>
      <c r="B48" s="7">
        <v>33506</v>
      </c>
      <c r="C48" s="8">
        <v>13</v>
      </c>
      <c r="D48" s="48">
        <v>0</v>
      </c>
      <c r="E48" s="49">
        <v>10</v>
      </c>
      <c r="F48" s="48">
        <v>0</v>
      </c>
      <c r="G48" s="49">
        <v>10</v>
      </c>
      <c r="H48" s="48">
        <v>0</v>
      </c>
      <c r="I48" s="49">
        <v>10</v>
      </c>
      <c r="J48" s="9">
        <v>0</v>
      </c>
      <c r="K48" s="10">
        <v>10</v>
      </c>
      <c r="L48" s="6">
        <v>144</v>
      </c>
      <c r="M48" s="31"/>
      <c r="N48" s="202">
        <v>13</v>
      </c>
      <c r="O48" s="48">
        <f t="shared" si="0"/>
        <v>1</v>
      </c>
      <c r="P48" s="203">
        <f t="shared" si="1"/>
        <v>38</v>
      </c>
      <c r="Q48" s="48">
        <f t="shared" si="2"/>
        <v>2</v>
      </c>
      <c r="R48" s="49">
        <f t="shared" si="3"/>
        <v>40</v>
      </c>
      <c r="S48" s="204">
        <f t="shared" si="4"/>
        <v>0</v>
      </c>
      <c r="T48" s="203">
        <f t="shared" si="5"/>
        <v>40</v>
      </c>
      <c r="U48" s="48">
        <f t="shared" si="6"/>
        <v>3</v>
      </c>
      <c r="V48" s="205">
        <f t="shared" si="7"/>
        <v>118</v>
      </c>
      <c r="W48" s="206">
        <f t="shared" si="8"/>
        <v>2.5423728813559325</v>
      </c>
      <c r="X48" s="31"/>
      <c r="Y48" s="31"/>
    </row>
    <row r="49" spans="1:25" x14ac:dyDescent="0.35">
      <c r="A49" s="8" t="s">
        <v>10</v>
      </c>
      <c r="B49" s="7">
        <v>33507</v>
      </c>
      <c r="C49" s="8">
        <v>14</v>
      </c>
      <c r="D49" s="48">
        <v>1</v>
      </c>
      <c r="E49" s="49">
        <v>10</v>
      </c>
      <c r="F49" s="48">
        <v>0</v>
      </c>
      <c r="G49" s="49">
        <v>10</v>
      </c>
      <c r="H49" s="48">
        <v>0</v>
      </c>
      <c r="I49" s="49">
        <v>10</v>
      </c>
      <c r="J49" s="9">
        <v>0</v>
      </c>
      <c r="K49" s="10">
        <v>10</v>
      </c>
      <c r="L49" s="6">
        <v>144</v>
      </c>
      <c r="M49" s="31"/>
      <c r="N49" s="70">
        <v>14</v>
      </c>
      <c r="O49" s="9">
        <f t="shared" si="0"/>
        <v>1</v>
      </c>
      <c r="P49" s="59">
        <f t="shared" si="1"/>
        <v>38</v>
      </c>
      <c r="Q49" s="9">
        <f t="shared" si="2"/>
        <v>2</v>
      </c>
      <c r="R49" s="10">
        <f t="shared" si="3"/>
        <v>40</v>
      </c>
      <c r="S49" s="68">
        <f t="shared" si="4"/>
        <v>1</v>
      </c>
      <c r="T49" s="59">
        <f t="shared" si="5"/>
        <v>40</v>
      </c>
      <c r="U49" s="9">
        <f t="shared" si="6"/>
        <v>4</v>
      </c>
      <c r="V49" s="65">
        <f t="shared" si="7"/>
        <v>118</v>
      </c>
      <c r="W49" s="73">
        <f t="shared" si="8"/>
        <v>3.3898305084745761</v>
      </c>
      <c r="X49" s="31"/>
      <c r="Y49" s="31"/>
    </row>
    <row r="50" spans="1:25" x14ac:dyDescent="0.35">
      <c r="A50" s="8" t="s">
        <v>10</v>
      </c>
      <c r="B50" s="7">
        <v>33508</v>
      </c>
      <c r="C50" s="8">
        <v>15</v>
      </c>
      <c r="D50" s="48">
        <v>1</v>
      </c>
      <c r="E50" s="49">
        <v>10</v>
      </c>
      <c r="F50" s="48">
        <v>0</v>
      </c>
      <c r="G50" s="49">
        <v>10</v>
      </c>
      <c r="H50" s="48">
        <v>0</v>
      </c>
      <c r="I50" s="49">
        <v>10</v>
      </c>
      <c r="J50" s="9">
        <v>0</v>
      </c>
      <c r="K50" s="10">
        <v>10</v>
      </c>
      <c r="L50" s="6">
        <v>144</v>
      </c>
      <c r="M50" s="31"/>
      <c r="N50" s="70">
        <v>15</v>
      </c>
      <c r="O50" s="9">
        <f t="shared" si="0"/>
        <v>1</v>
      </c>
      <c r="P50" s="59">
        <f t="shared" si="1"/>
        <v>38</v>
      </c>
      <c r="Q50" s="9">
        <f t="shared" si="2"/>
        <v>2</v>
      </c>
      <c r="R50" s="10">
        <f t="shared" si="3"/>
        <v>40</v>
      </c>
      <c r="S50" s="68">
        <f t="shared" si="4"/>
        <v>1</v>
      </c>
      <c r="T50" s="59">
        <f t="shared" si="5"/>
        <v>40</v>
      </c>
      <c r="U50" s="9">
        <f t="shared" si="6"/>
        <v>4</v>
      </c>
      <c r="V50" s="65">
        <f t="shared" si="7"/>
        <v>118</v>
      </c>
      <c r="W50" s="73">
        <f t="shared" si="8"/>
        <v>3.3898305084745761</v>
      </c>
      <c r="X50" s="31"/>
      <c r="Y50" s="31"/>
    </row>
    <row r="51" spans="1:25" x14ac:dyDescent="0.35">
      <c r="A51" s="8" t="s">
        <v>10</v>
      </c>
      <c r="B51" s="7">
        <v>33509</v>
      </c>
      <c r="C51" s="8">
        <v>16</v>
      </c>
      <c r="D51" s="48">
        <v>1</v>
      </c>
      <c r="E51" s="49">
        <v>10</v>
      </c>
      <c r="F51" s="48">
        <v>0</v>
      </c>
      <c r="G51" s="49">
        <v>10</v>
      </c>
      <c r="H51" s="48">
        <v>0</v>
      </c>
      <c r="I51" s="49">
        <v>10</v>
      </c>
      <c r="J51" s="9">
        <v>0</v>
      </c>
      <c r="K51" s="10">
        <v>10</v>
      </c>
      <c r="L51" s="6">
        <v>144</v>
      </c>
      <c r="M51" s="31"/>
      <c r="N51" s="70">
        <v>16</v>
      </c>
      <c r="O51" s="9">
        <f t="shared" si="0"/>
        <v>1</v>
      </c>
      <c r="P51" s="59">
        <f t="shared" si="1"/>
        <v>38</v>
      </c>
      <c r="Q51" s="9">
        <f t="shared" si="2"/>
        <v>2</v>
      </c>
      <c r="R51" s="10">
        <f t="shared" si="3"/>
        <v>40</v>
      </c>
      <c r="S51" s="68">
        <f t="shared" si="4"/>
        <v>1</v>
      </c>
      <c r="T51" s="59">
        <f t="shared" si="5"/>
        <v>40</v>
      </c>
      <c r="U51" s="9">
        <f t="shared" si="6"/>
        <v>4</v>
      </c>
      <c r="V51" s="65">
        <f t="shared" si="7"/>
        <v>118</v>
      </c>
      <c r="W51" s="73">
        <f t="shared" si="8"/>
        <v>3.3898305084745761</v>
      </c>
      <c r="X51" s="31"/>
      <c r="Y51" s="31"/>
    </row>
    <row r="52" spans="1:25" x14ac:dyDescent="0.35">
      <c r="A52" s="8" t="s">
        <v>10</v>
      </c>
      <c r="B52" s="7">
        <v>33510</v>
      </c>
      <c r="C52" s="8">
        <v>17</v>
      </c>
      <c r="D52" s="48">
        <v>1</v>
      </c>
      <c r="E52" s="49">
        <v>10</v>
      </c>
      <c r="F52" s="48">
        <v>0</v>
      </c>
      <c r="G52" s="49">
        <v>10</v>
      </c>
      <c r="H52" s="48">
        <v>0</v>
      </c>
      <c r="I52" s="49">
        <v>10</v>
      </c>
      <c r="J52" s="9">
        <v>0</v>
      </c>
      <c r="K52" s="10">
        <v>10</v>
      </c>
      <c r="L52" s="6">
        <v>144</v>
      </c>
      <c r="M52" s="31"/>
      <c r="N52" s="70">
        <v>17</v>
      </c>
      <c r="O52" s="9">
        <f t="shared" si="0"/>
        <v>1</v>
      </c>
      <c r="P52" s="59">
        <f t="shared" si="1"/>
        <v>38</v>
      </c>
      <c r="Q52" s="9">
        <f t="shared" si="2"/>
        <v>2</v>
      </c>
      <c r="R52" s="10">
        <f t="shared" si="3"/>
        <v>40</v>
      </c>
      <c r="S52" s="68">
        <f t="shared" si="4"/>
        <v>1</v>
      </c>
      <c r="T52" s="59">
        <f t="shared" si="5"/>
        <v>40</v>
      </c>
      <c r="U52" s="9">
        <f t="shared" si="6"/>
        <v>4</v>
      </c>
      <c r="V52" s="65">
        <f t="shared" si="7"/>
        <v>118</v>
      </c>
      <c r="W52" s="73">
        <f t="shared" si="8"/>
        <v>3.3898305084745761</v>
      </c>
      <c r="X52" s="31"/>
      <c r="Y52" s="31"/>
    </row>
    <row r="53" spans="1:25" x14ac:dyDescent="0.35">
      <c r="A53" s="8" t="s">
        <v>10</v>
      </c>
      <c r="B53" s="29">
        <v>33511</v>
      </c>
      <c r="C53" s="8">
        <v>18</v>
      </c>
      <c r="D53" s="48">
        <v>1</v>
      </c>
      <c r="E53" s="49">
        <v>10</v>
      </c>
      <c r="F53" s="48">
        <v>0</v>
      </c>
      <c r="G53" s="49">
        <v>10</v>
      </c>
      <c r="H53" s="48">
        <v>0</v>
      </c>
      <c r="I53" s="49">
        <v>10</v>
      </c>
      <c r="J53" s="9">
        <v>0</v>
      </c>
      <c r="K53" s="10">
        <v>10</v>
      </c>
      <c r="L53" s="6">
        <v>144</v>
      </c>
      <c r="M53" s="31"/>
      <c r="N53" s="70">
        <v>18</v>
      </c>
      <c r="O53" s="9">
        <f t="shared" si="0"/>
        <v>1</v>
      </c>
      <c r="P53" s="59">
        <f t="shared" si="1"/>
        <v>38</v>
      </c>
      <c r="Q53" s="9">
        <f t="shared" si="2"/>
        <v>2</v>
      </c>
      <c r="R53" s="10">
        <f t="shared" si="3"/>
        <v>40</v>
      </c>
      <c r="S53" s="68">
        <f t="shared" si="4"/>
        <v>1</v>
      </c>
      <c r="T53" s="59">
        <f t="shared" si="5"/>
        <v>40</v>
      </c>
      <c r="U53" s="9">
        <f t="shared" si="6"/>
        <v>4</v>
      </c>
      <c r="V53" s="65">
        <f t="shared" si="7"/>
        <v>118</v>
      </c>
      <c r="W53" s="73">
        <f t="shared" si="8"/>
        <v>3.3898305084745761</v>
      </c>
      <c r="X53" s="31"/>
      <c r="Y53" s="31"/>
    </row>
    <row r="54" spans="1:25" x14ac:dyDescent="0.35">
      <c r="A54" s="8" t="s">
        <v>10</v>
      </c>
      <c r="B54" s="7">
        <v>33512</v>
      </c>
      <c r="C54" s="8">
        <v>19</v>
      </c>
      <c r="D54" s="48">
        <v>1</v>
      </c>
      <c r="E54" s="49">
        <v>10</v>
      </c>
      <c r="F54" s="48">
        <v>0</v>
      </c>
      <c r="G54" s="49">
        <v>10</v>
      </c>
      <c r="H54" s="48">
        <v>0</v>
      </c>
      <c r="I54" s="49">
        <v>10</v>
      </c>
      <c r="J54" s="9">
        <v>0</v>
      </c>
      <c r="K54" s="10">
        <v>10</v>
      </c>
      <c r="L54" s="6">
        <v>144</v>
      </c>
      <c r="M54" s="31"/>
      <c r="N54" s="70">
        <v>19</v>
      </c>
      <c r="O54" s="9">
        <f t="shared" si="0"/>
        <v>1</v>
      </c>
      <c r="P54" s="59">
        <f t="shared" si="1"/>
        <v>38</v>
      </c>
      <c r="Q54" s="9">
        <f t="shared" si="2"/>
        <v>2</v>
      </c>
      <c r="R54" s="10">
        <f t="shared" si="3"/>
        <v>40</v>
      </c>
      <c r="S54" s="68">
        <f t="shared" si="4"/>
        <v>1</v>
      </c>
      <c r="T54" s="59">
        <f t="shared" si="5"/>
        <v>40</v>
      </c>
      <c r="U54" s="9">
        <f t="shared" si="6"/>
        <v>4</v>
      </c>
      <c r="V54" s="65">
        <f t="shared" si="7"/>
        <v>118</v>
      </c>
      <c r="W54" s="73">
        <f t="shared" si="8"/>
        <v>3.3898305084745761</v>
      </c>
      <c r="X54" s="31"/>
      <c r="Y54" s="31"/>
    </row>
    <row r="55" spans="1:25" ht="15" thickBot="1" x14ac:dyDescent="0.4">
      <c r="A55" s="45" t="s">
        <v>10</v>
      </c>
      <c r="B55" s="46">
        <v>33513</v>
      </c>
      <c r="C55" s="47">
        <v>20</v>
      </c>
      <c r="D55" s="48">
        <v>1</v>
      </c>
      <c r="E55" s="49">
        <v>10</v>
      </c>
      <c r="F55" s="50">
        <v>0</v>
      </c>
      <c r="G55" s="49">
        <v>10</v>
      </c>
      <c r="H55" s="48">
        <v>0</v>
      </c>
      <c r="I55" s="49">
        <v>10</v>
      </c>
      <c r="J55" s="50">
        <v>0</v>
      </c>
      <c r="K55" s="49">
        <v>10</v>
      </c>
      <c r="L55" s="45">
        <v>144</v>
      </c>
      <c r="M55" s="31"/>
      <c r="N55" s="71">
        <v>20</v>
      </c>
      <c r="O55" s="66">
        <f t="shared" si="0"/>
        <v>1</v>
      </c>
      <c r="P55" s="106">
        <f t="shared" si="1"/>
        <v>38</v>
      </c>
      <c r="Q55" s="66">
        <f t="shared" si="2"/>
        <v>2</v>
      </c>
      <c r="R55" s="76">
        <f t="shared" si="3"/>
        <v>40</v>
      </c>
      <c r="S55" s="107">
        <f t="shared" si="4"/>
        <v>1</v>
      </c>
      <c r="T55" s="106">
        <f t="shared" si="5"/>
        <v>40</v>
      </c>
      <c r="U55" s="66">
        <f t="shared" si="6"/>
        <v>4</v>
      </c>
      <c r="V55" s="108">
        <f t="shared" si="7"/>
        <v>118</v>
      </c>
      <c r="W55" s="73">
        <f t="shared" si="8"/>
        <v>3.3898305084745761</v>
      </c>
      <c r="X55" s="31"/>
      <c r="Y55" s="31"/>
    </row>
    <row r="56" spans="1:25" ht="15" thickTop="1" x14ac:dyDescent="0.35">
      <c r="A56" s="44" t="s">
        <v>10</v>
      </c>
      <c r="B56" s="41">
        <v>33514</v>
      </c>
      <c r="C56" s="44">
        <v>21</v>
      </c>
      <c r="D56" s="42">
        <v>1</v>
      </c>
      <c r="E56" s="43">
        <v>10</v>
      </c>
      <c r="F56" s="42">
        <v>0</v>
      </c>
      <c r="G56" s="43">
        <v>10</v>
      </c>
      <c r="H56" s="42">
        <v>0</v>
      </c>
      <c r="I56" s="43">
        <v>10</v>
      </c>
      <c r="J56" s="42">
        <v>0</v>
      </c>
      <c r="K56" s="43">
        <v>10</v>
      </c>
      <c r="L56" s="40">
        <v>144</v>
      </c>
      <c r="M56" s="31"/>
      <c r="X56" s="31"/>
      <c r="Y56" s="31"/>
    </row>
    <row r="57" spans="1:25" x14ac:dyDescent="0.35">
      <c r="A57" s="44" t="s">
        <v>10</v>
      </c>
      <c r="B57" s="41">
        <v>33515</v>
      </c>
      <c r="C57" s="44">
        <v>22</v>
      </c>
      <c r="D57" s="42">
        <v>1</v>
      </c>
      <c r="E57" s="43">
        <v>10</v>
      </c>
      <c r="F57" s="42">
        <v>0</v>
      </c>
      <c r="G57" s="43">
        <v>10</v>
      </c>
      <c r="H57" s="42">
        <v>0</v>
      </c>
      <c r="I57" s="43">
        <v>10</v>
      </c>
      <c r="J57" s="42">
        <v>0</v>
      </c>
      <c r="K57" s="43">
        <v>10</v>
      </c>
      <c r="L57" s="40">
        <v>144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x14ac:dyDescent="0.35">
      <c r="A58" s="44" t="s">
        <v>10</v>
      </c>
      <c r="B58" s="41">
        <v>33516</v>
      </c>
      <c r="C58" s="44">
        <v>23</v>
      </c>
      <c r="D58" s="42">
        <v>1</v>
      </c>
      <c r="E58" s="43">
        <v>10</v>
      </c>
      <c r="F58" s="42">
        <v>0</v>
      </c>
      <c r="G58" s="43">
        <v>10</v>
      </c>
      <c r="H58" s="42">
        <v>0</v>
      </c>
      <c r="I58" s="43">
        <v>10</v>
      </c>
      <c r="J58" s="42">
        <v>0</v>
      </c>
      <c r="K58" s="43">
        <v>10</v>
      </c>
      <c r="L58" s="40">
        <v>144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x14ac:dyDescent="0.35">
      <c r="A59" s="44" t="s">
        <v>10</v>
      </c>
      <c r="B59" s="41">
        <v>33517</v>
      </c>
      <c r="C59" s="44">
        <v>24</v>
      </c>
      <c r="D59" s="42">
        <v>1</v>
      </c>
      <c r="E59" s="43">
        <v>10</v>
      </c>
      <c r="F59" s="42">
        <v>0</v>
      </c>
      <c r="G59" s="43">
        <v>10</v>
      </c>
      <c r="H59" s="42">
        <v>0</v>
      </c>
      <c r="I59" s="43">
        <v>10</v>
      </c>
      <c r="J59" s="42">
        <v>0</v>
      </c>
      <c r="K59" s="43">
        <v>10</v>
      </c>
      <c r="L59" s="40">
        <v>144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x14ac:dyDescent="0.35">
      <c r="A61" s="415" t="s">
        <v>116</v>
      </c>
      <c r="B61" s="415"/>
      <c r="C61" s="415"/>
      <c r="D61" s="415"/>
      <c r="E61" s="415"/>
      <c r="F61" s="30"/>
      <c r="G61" s="30"/>
      <c r="H61" s="30"/>
      <c r="I61" s="30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6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6" x14ac:dyDescent="0.3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18.5" x14ac:dyDescent="0.45">
      <c r="A67" s="210" t="s">
        <v>67</v>
      </c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6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6" ht="15" thickBot="1" x14ac:dyDescent="0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6" ht="27" customHeight="1" thickTop="1" thickBot="1" x14ac:dyDescent="0.5">
      <c r="A70" s="400" t="s">
        <v>71</v>
      </c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2"/>
      <c r="N70" s="387" t="s">
        <v>69</v>
      </c>
      <c r="O70" s="388"/>
      <c r="P70" s="388"/>
      <c r="Q70" s="388"/>
      <c r="R70" s="388"/>
      <c r="S70" s="388"/>
      <c r="T70" s="388"/>
      <c r="U70" s="388"/>
      <c r="V70" s="388"/>
      <c r="W70" s="389"/>
      <c r="X70" s="37"/>
      <c r="Y70" s="37"/>
    </row>
    <row r="71" spans="1:26" ht="16.5" customHeight="1" thickTop="1" thickBot="1" x14ac:dyDescent="0.4">
      <c r="A71" s="408" t="s">
        <v>3</v>
      </c>
      <c r="B71" s="369" t="s">
        <v>0</v>
      </c>
      <c r="C71" s="369" t="s">
        <v>1</v>
      </c>
      <c r="D71" s="403" t="s">
        <v>7</v>
      </c>
      <c r="E71" s="404"/>
      <c r="F71" s="404"/>
      <c r="G71" s="404"/>
      <c r="H71" s="404"/>
      <c r="I71" s="404"/>
      <c r="J71" s="404"/>
      <c r="K71" s="405"/>
      <c r="L71" s="25"/>
      <c r="N71" s="369" t="s">
        <v>1</v>
      </c>
      <c r="O71" s="372" t="s">
        <v>3</v>
      </c>
      <c r="P71" s="373"/>
      <c r="Q71" s="373"/>
      <c r="R71" s="373"/>
      <c r="S71" s="373"/>
      <c r="T71" s="373"/>
      <c r="U71" s="374" t="s">
        <v>17</v>
      </c>
      <c r="V71" s="375"/>
      <c r="W71" s="378" t="s">
        <v>14</v>
      </c>
      <c r="X71" s="38"/>
      <c r="Y71" s="27"/>
    </row>
    <row r="72" spans="1:26" ht="43.5" customHeight="1" thickTop="1" thickBot="1" x14ac:dyDescent="0.4">
      <c r="A72" s="409"/>
      <c r="B72" s="370"/>
      <c r="C72" s="370"/>
      <c r="D72" s="411" t="s">
        <v>61</v>
      </c>
      <c r="E72" s="412"/>
      <c r="F72" s="411" t="s">
        <v>62</v>
      </c>
      <c r="G72" s="412"/>
      <c r="H72" s="411" t="s">
        <v>63</v>
      </c>
      <c r="I72" s="412"/>
      <c r="J72" s="411" t="s">
        <v>64</v>
      </c>
      <c r="K72" s="412"/>
      <c r="L72" s="13" t="s">
        <v>2</v>
      </c>
      <c r="N72" s="370"/>
      <c r="O72" s="381" t="s">
        <v>6</v>
      </c>
      <c r="P72" s="382"/>
      <c r="Q72" s="383"/>
      <c r="R72" s="384"/>
      <c r="S72" s="385"/>
      <c r="T72" s="383"/>
      <c r="U72" s="376"/>
      <c r="V72" s="377"/>
      <c r="W72" s="379"/>
      <c r="X72" s="39"/>
      <c r="Y72" s="35"/>
    </row>
    <row r="73" spans="1:26" ht="96.75" customHeight="1" thickTop="1" thickBot="1" x14ac:dyDescent="0.4">
      <c r="A73" s="410"/>
      <c r="B73" s="371"/>
      <c r="C73" s="371"/>
      <c r="D73" s="14" t="s">
        <v>4</v>
      </c>
      <c r="E73" s="15" t="s">
        <v>8</v>
      </c>
      <c r="F73" s="14" t="s">
        <v>4</v>
      </c>
      <c r="G73" s="15" t="s">
        <v>8</v>
      </c>
      <c r="H73" s="14" t="s">
        <v>4</v>
      </c>
      <c r="I73" s="15" t="s">
        <v>8</v>
      </c>
      <c r="J73" s="14" t="s">
        <v>4</v>
      </c>
      <c r="K73" s="15" t="s">
        <v>8</v>
      </c>
      <c r="L73" s="13" t="s">
        <v>5</v>
      </c>
      <c r="N73" s="371"/>
      <c r="O73" s="14" t="s">
        <v>4</v>
      </c>
      <c r="P73" s="63" t="s">
        <v>11</v>
      </c>
      <c r="Q73" s="67" t="s">
        <v>4</v>
      </c>
      <c r="R73" s="15" t="s">
        <v>11</v>
      </c>
      <c r="S73" s="14" t="s">
        <v>4</v>
      </c>
      <c r="T73" s="57" t="s">
        <v>11</v>
      </c>
      <c r="U73" s="60" t="s">
        <v>13</v>
      </c>
      <c r="V73" s="63" t="s">
        <v>12</v>
      </c>
      <c r="W73" s="380"/>
      <c r="X73" s="37"/>
      <c r="Y73" s="36"/>
    </row>
    <row r="74" spans="1:26" ht="15.5" thickTop="1" thickBot="1" x14ac:dyDescent="0.4">
      <c r="A74" s="18" t="s">
        <v>6</v>
      </c>
      <c r="B74" s="2">
        <v>33443</v>
      </c>
      <c r="C74" s="3">
        <v>1</v>
      </c>
      <c r="D74" s="92">
        <v>0</v>
      </c>
      <c r="E74" s="93">
        <v>9</v>
      </c>
      <c r="F74" s="98">
        <v>0</v>
      </c>
      <c r="G74" s="99">
        <v>10</v>
      </c>
      <c r="H74" s="92">
        <v>0</v>
      </c>
      <c r="I74" s="93">
        <v>10</v>
      </c>
      <c r="J74" s="103">
        <v>0</v>
      </c>
      <c r="K74" s="104">
        <v>9</v>
      </c>
      <c r="L74" s="6">
        <v>135</v>
      </c>
      <c r="N74" s="69">
        <v>1</v>
      </c>
      <c r="O74" s="16">
        <f>D74+F74+H74+J74</f>
        <v>0</v>
      </c>
      <c r="P74" s="58">
        <f>E74+G74+I74+K74</f>
        <v>38</v>
      </c>
      <c r="Q74" s="113" t="s">
        <v>15</v>
      </c>
      <c r="R74" s="114" t="s">
        <v>15</v>
      </c>
      <c r="S74" s="115" t="s">
        <v>15</v>
      </c>
      <c r="T74" s="116" t="s">
        <v>15</v>
      </c>
      <c r="U74" s="61">
        <f>O74</f>
        <v>0</v>
      </c>
      <c r="V74" s="64">
        <f>P74</f>
        <v>38</v>
      </c>
      <c r="W74" s="73">
        <f>(U74/V74)*100</f>
        <v>0</v>
      </c>
      <c r="X74" s="34"/>
      <c r="Y74" s="34"/>
    </row>
    <row r="75" spans="1:26" ht="15" thickTop="1" x14ac:dyDescent="0.35">
      <c r="A75" s="8" t="s">
        <v>6</v>
      </c>
      <c r="B75" s="7">
        <v>33444</v>
      </c>
      <c r="C75" s="8">
        <v>2</v>
      </c>
      <c r="D75" s="87">
        <v>0</v>
      </c>
      <c r="E75" s="88">
        <v>9</v>
      </c>
      <c r="F75" s="48">
        <v>0</v>
      </c>
      <c r="G75" s="49">
        <v>10</v>
      </c>
      <c r="H75" s="87">
        <v>0</v>
      </c>
      <c r="I75" s="88">
        <v>10</v>
      </c>
      <c r="J75" s="48">
        <v>0</v>
      </c>
      <c r="K75" s="49">
        <v>9</v>
      </c>
      <c r="L75" s="6">
        <v>135</v>
      </c>
      <c r="N75" s="70">
        <v>2</v>
      </c>
      <c r="O75" s="4">
        <f t="shared" ref="O75:O93" si="9">D75+F75+H75+J75</f>
        <v>0</v>
      </c>
      <c r="P75" s="5">
        <f t="shared" ref="P75:P93" si="10">E75+G75+I75+K75</f>
        <v>38</v>
      </c>
      <c r="Q75" s="81" t="s">
        <v>15</v>
      </c>
      <c r="R75" s="82" t="s">
        <v>15</v>
      </c>
      <c r="S75" s="81" t="s">
        <v>15</v>
      </c>
      <c r="T75" s="82" t="s">
        <v>15</v>
      </c>
      <c r="U75" s="62">
        <f>O75</f>
        <v>0</v>
      </c>
      <c r="V75" s="65">
        <f>P75</f>
        <v>38</v>
      </c>
      <c r="W75" s="73">
        <f>(U75/V75)*100</f>
        <v>0</v>
      </c>
      <c r="X75" s="34"/>
      <c r="Y75" s="34"/>
    </row>
    <row r="76" spans="1:26" x14ac:dyDescent="0.35">
      <c r="A76" s="8" t="s">
        <v>6</v>
      </c>
      <c r="B76" s="7">
        <v>33445</v>
      </c>
      <c r="C76" s="8">
        <v>3</v>
      </c>
      <c r="D76" s="87">
        <v>0</v>
      </c>
      <c r="E76" s="88">
        <v>9</v>
      </c>
      <c r="F76" s="48">
        <v>0</v>
      </c>
      <c r="G76" s="49">
        <v>10</v>
      </c>
      <c r="H76" s="87">
        <v>0</v>
      </c>
      <c r="I76" s="88">
        <v>10</v>
      </c>
      <c r="J76" s="48">
        <v>0</v>
      </c>
      <c r="K76" s="49">
        <v>9</v>
      </c>
      <c r="L76" s="6">
        <v>135</v>
      </c>
      <c r="N76" s="70">
        <v>3</v>
      </c>
      <c r="O76" s="9">
        <f t="shared" si="9"/>
        <v>0</v>
      </c>
      <c r="P76" s="10">
        <f t="shared" si="10"/>
        <v>38</v>
      </c>
      <c r="Q76" s="81" t="s">
        <v>15</v>
      </c>
      <c r="R76" s="82" t="s">
        <v>15</v>
      </c>
      <c r="S76" s="81" t="s">
        <v>15</v>
      </c>
      <c r="T76" s="82" t="s">
        <v>15</v>
      </c>
      <c r="U76" s="62">
        <f t="shared" ref="U76:U93" si="11">O76</f>
        <v>0</v>
      </c>
      <c r="V76" s="65">
        <f t="shared" ref="V76:V93" si="12">P76</f>
        <v>38</v>
      </c>
      <c r="W76" s="73">
        <f t="shared" ref="W76:W93" si="13">(U76/V76)*100</f>
        <v>0</v>
      </c>
      <c r="X76" s="34"/>
      <c r="Y76" s="34"/>
    </row>
    <row r="77" spans="1:26" x14ac:dyDescent="0.35">
      <c r="A77" s="8" t="s">
        <v>6</v>
      </c>
      <c r="B77" s="7">
        <v>33446</v>
      </c>
      <c r="C77" s="8">
        <v>4</v>
      </c>
      <c r="D77" s="87">
        <v>0</v>
      </c>
      <c r="E77" s="88">
        <v>9</v>
      </c>
      <c r="F77" s="48">
        <v>0</v>
      </c>
      <c r="G77" s="49">
        <v>10</v>
      </c>
      <c r="H77" s="87">
        <v>0</v>
      </c>
      <c r="I77" s="88">
        <v>10</v>
      </c>
      <c r="J77" s="48">
        <v>0</v>
      </c>
      <c r="K77" s="49">
        <v>9</v>
      </c>
      <c r="L77" s="6">
        <v>135</v>
      </c>
      <c r="N77" s="70">
        <v>4</v>
      </c>
      <c r="O77" s="9">
        <f t="shared" si="9"/>
        <v>0</v>
      </c>
      <c r="P77" s="10">
        <f t="shared" si="10"/>
        <v>38</v>
      </c>
      <c r="Q77" s="81" t="s">
        <v>15</v>
      </c>
      <c r="R77" s="82" t="s">
        <v>15</v>
      </c>
      <c r="S77" s="81" t="s">
        <v>15</v>
      </c>
      <c r="T77" s="82" t="s">
        <v>15</v>
      </c>
      <c r="U77" s="62">
        <f t="shared" si="11"/>
        <v>0</v>
      </c>
      <c r="V77" s="65">
        <f t="shared" si="12"/>
        <v>38</v>
      </c>
      <c r="W77" s="73">
        <f t="shared" si="13"/>
        <v>0</v>
      </c>
      <c r="X77" s="34"/>
      <c r="Y77" s="34"/>
    </row>
    <row r="78" spans="1:26" x14ac:dyDescent="0.35">
      <c r="A78" s="8" t="s">
        <v>6</v>
      </c>
      <c r="B78" s="7">
        <v>33447</v>
      </c>
      <c r="C78" s="8">
        <v>5</v>
      </c>
      <c r="D78" s="87">
        <v>0</v>
      </c>
      <c r="E78" s="88">
        <v>9</v>
      </c>
      <c r="F78" s="48">
        <v>0</v>
      </c>
      <c r="G78" s="49">
        <v>10</v>
      </c>
      <c r="H78" s="87">
        <v>0</v>
      </c>
      <c r="I78" s="88">
        <v>10</v>
      </c>
      <c r="J78" s="48">
        <v>0</v>
      </c>
      <c r="K78" s="49">
        <v>9</v>
      </c>
      <c r="L78" s="6">
        <v>135</v>
      </c>
      <c r="N78" s="70">
        <v>5</v>
      </c>
      <c r="O78" s="9">
        <f t="shared" si="9"/>
        <v>0</v>
      </c>
      <c r="P78" s="10">
        <f t="shared" si="10"/>
        <v>38</v>
      </c>
      <c r="Q78" s="81" t="s">
        <v>15</v>
      </c>
      <c r="R78" s="82" t="s">
        <v>15</v>
      </c>
      <c r="S78" s="81" t="s">
        <v>15</v>
      </c>
      <c r="T78" s="82" t="s">
        <v>15</v>
      </c>
      <c r="U78" s="62">
        <f t="shared" si="11"/>
        <v>0</v>
      </c>
      <c r="V78" s="65">
        <f t="shared" si="12"/>
        <v>38</v>
      </c>
      <c r="W78" s="73">
        <f t="shared" si="13"/>
        <v>0</v>
      </c>
      <c r="X78" s="34"/>
      <c r="Y78" s="34"/>
    </row>
    <row r="79" spans="1:26" x14ac:dyDescent="0.35">
      <c r="A79" s="8" t="s">
        <v>6</v>
      </c>
      <c r="B79" s="7">
        <v>33448</v>
      </c>
      <c r="C79" s="8">
        <v>6</v>
      </c>
      <c r="D79" s="87">
        <v>0</v>
      </c>
      <c r="E79" s="88">
        <v>9</v>
      </c>
      <c r="F79" s="48">
        <v>0</v>
      </c>
      <c r="G79" s="49">
        <v>10</v>
      </c>
      <c r="H79" s="87">
        <v>0</v>
      </c>
      <c r="I79" s="88">
        <v>10</v>
      </c>
      <c r="J79" s="48">
        <v>0</v>
      </c>
      <c r="K79" s="49">
        <v>9</v>
      </c>
      <c r="L79" s="6">
        <v>135</v>
      </c>
      <c r="N79" s="70">
        <v>6</v>
      </c>
      <c r="O79" s="9">
        <f t="shared" si="9"/>
        <v>0</v>
      </c>
      <c r="P79" s="10">
        <f t="shared" si="10"/>
        <v>38</v>
      </c>
      <c r="Q79" s="81" t="s">
        <v>15</v>
      </c>
      <c r="R79" s="82" t="s">
        <v>15</v>
      </c>
      <c r="S79" s="81" t="s">
        <v>15</v>
      </c>
      <c r="T79" s="82" t="s">
        <v>15</v>
      </c>
      <c r="U79" s="62">
        <f t="shared" si="11"/>
        <v>0</v>
      </c>
      <c r="V79" s="65">
        <f t="shared" si="12"/>
        <v>38</v>
      </c>
      <c r="W79" s="73">
        <f t="shared" si="13"/>
        <v>0</v>
      </c>
      <c r="X79" s="34"/>
      <c r="Y79" s="34"/>
    </row>
    <row r="80" spans="1:26" x14ac:dyDescent="0.35">
      <c r="A80" s="8" t="s">
        <v>6</v>
      </c>
      <c r="B80" s="7">
        <v>33449</v>
      </c>
      <c r="C80" s="8">
        <v>7</v>
      </c>
      <c r="D80" s="87">
        <v>0</v>
      </c>
      <c r="E80" s="88">
        <v>9</v>
      </c>
      <c r="F80" s="48">
        <v>0</v>
      </c>
      <c r="G80" s="49">
        <v>10</v>
      </c>
      <c r="H80" s="87">
        <v>0</v>
      </c>
      <c r="I80" s="88">
        <v>10</v>
      </c>
      <c r="J80" s="48">
        <v>0</v>
      </c>
      <c r="K80" s="49">
        <v>9</v>
      </c>
      <c r="L80" s="6">
        <v>135</v>
      </c>
      <c r="N80" s="70">
        <v>7</v>
      </c>
      <c r="O80" s="9">
        <f t="shared" si="9"/>
        <v>0</v>
      </c>
      <c r="P80" s="10">
        <f t="shared" si="10"/>
        <v>38</v>
      </c>
      <c r="Q80" s="81" t="s">
        <v>15</v>
      </c>
      <c r="R80" s="82" t="s">
        <v>15</v>
      </c>
      <c r="S80" s="81" t="s">
        <v>15</v>
      </c>
      <c r="T80" s="82" t="s">
        <v>15</v>
      </c>
      <c r="U80" s="62">
        <f t="shared" si="11"/>
        <v>0</v>
      </c>
      <c r="V80" s="65">
        <f t="shared" si="12"/>
        <v>38</v>
      </c>
      <c r="W80" s="73">
        <f t="shared" si="13"/>
        <v>0</v>
      </c>
      <c r="X80" s="34"/>
      <c r="Y80" s="34"/>
    </row>
    <row r="81" spans="1:25" x14ac:dyDescent="0.35">
      <c r="A81" s="8" t="s">
        <v>6</v>
      </c>
      <c r="B81" s="7">
        <v>33450</v>
      </c>
      <c r="C81" s="8">
        <v>8</v>
      </c>
      <c r="D81" s="87">
        <v>0</v>
      </c>
      <c r="E81" s="88">
        <v>9</v>
      </c>
      <c r="F81" s="48">
        <v>0</v>
      </c>
      <c r="G81" s="49">
        <v>10</v>
      </c>
      <c r="H81" s="87">
        <v>0</v>
      </c>
      <c r="I81" s="88">
        <v>10</v>
      </c>
      <c r="J81" s="48">
        <v>0</v>
      </c>
      <c r="K81" s="49">
        <v>9</v>
      </c>
      <c r="L81" s="6">
        <v>135</v>
      </c>
      <c r="N81" s="70">
        <v>8</v>
      </c>
      <c r="O81" s="9">
        <f t="shared" si="9"/>
        <v>0</v>
      </c>
      <c r="P81" s="10">
        <f t="shared" si="10"/>
        <v>38</v>
      </c>
      <c r="Q81" s="81" t="s">
        <v>15</v>
      </c>
      <c r="R81" s="82" t="s">
        <v>15</v>
      </c>
      <c r="S81" s="81" t="s">
        <v>15</v>
      </c>
      <c r="T81" s="82" t="s">
        <v>15</v>
      </c>
      <c r="U81" s="62">
        <f t="shared" si="11"/>
        <v>0</v>
      </c>
      <c r="V81" s="65">
        <f t="shared" si="12"/>
        <v>38</v>
      </c>
      <c r="W81" s="73">
        <f t="shared" si="13"/>
        <v>0</v>
      </c>
      <c r="X81" s="34"/>
      <c r="Y81" s="34"/>
    </row>
    <row r="82" spans="1:25" x14ac:dyDescent="0.35">
      <c r="A82" s="8" t="s">
        <v>6</v>
      </c>
      <c r="B82" s="7">
        <v>33451</v>
      </c>
      <c r="C82" s="8">
        <v>9</v>
      </c>
      <c r="D82" s="87">
        <v>0</v>
      </c>
      <c r="E82" s="88">
        <v>9</v>
      </c>
      <c r="F82" s="48">
        <v>0</v>
      </c>
      <c r="G82" s="49">
        <v>10</v>
      </c>
      <c r="H82" s="87">
        <v>0</v>
      </c>
      <c r="I82" s="88">
        <v>10</v>
      </c>
      <c r="J82" s="48">
        <v>0</v>
      </c>
      <c r="K82" s="49">
        <v>9</v>
      </c>
      <c r="L82" s="6">
        <v>135</v>
      </c>
      <c r="N82" s="70">
        <v>9</v>
      </c>
      <c r="O82" s="9">
        <f t="shared" si="9"/>
        <v>0</v>
      </c>
      <c r="P82" s="10">
        <f t="shared" si="10"/>
        <v>38</v>
      </c>
      <c r="Q82" s="81" t="s">
        <v>15</v>
      </c>
      <c r="R82" s="82" t="s">
        <v>15</v>
      </c>
      <c r="S82" s="81" t="s">
        <v>15</v>
      </c>
      <c r="T82" s="82" t="s">
        <v>15</v>
      </c>
      <c r="U82" s="62">
        <f t="shared" si="11"/>
        <v>0</v>
      </c>
      <c r="V82" s="65">
        <f t="shared" si="12"/>
        <v>38</v>
      </c>
      <c r="W82" s="73">
        <f t="shared" si="13"/>
        <v>0</v>
      </c>
      <c r="X82" s="34"/>
      <c r="Y82" s="34"/>
    </row>
    <row r="83" spans="1:25" x14ac:dyDescent="0.35">
      <c r="A83" s="8" t="s">
        <v>6</v>
      </c>
      <c r="B83" s="7">
        <v>33452</v>
      </c>
      <c r="C83" s="8">
        <v>10</v>
      </c>
      <c r="D83" s="87">
        <v>0</v>
      </c>
      <c r="E83" s="88">
        <v>9</v>
      </c>
      <c r="F83" s="48">
        <v>0</v>
      </c>
      <c r="G83" s="49">
        <v>10</v>
      </c>
      <c r="H83" s="87">
        <v>0</v>
      </c>
      <c r="I83" s="88">
        <v>10</v>
      </c>
      <c r="J83" s="48">
        <v>0</v>
      </c>
      <c r="K83" s="49">
        <v>9</v>
      </c>
      <c r="L83" s="6">
        <v>135</v>
      </c>
      <c r="N83" s="70">
        <v>10</v>
      </c>
      <c r="O83" s="9">
        <f t="shared" si="9"/>
        <v>0</v>
      </c>
      <c r="P83" s="10">
        <f t="shared" si="10"/>
        <v>38</v>
      </c>
      <c r="Q83" s="81" t="s">
        <v>15</v>
      </c>
      <c r="R83" s="82" t="s">
        <v>15</v>
      </c>
      <c r="S83" s="81" t="s">
        <v>15</v>
      </c>
      <c r="T83" s="82" t="s">
        <v>15</v>
      </c>
      <c r="U83" s="62">
        <f t="shared" si="11"/>
        <v>0</v>
      </c>
      <c r="V83" s="65">
        <f t="shared" si="12"/>
        <v>38</v>
      </c>
      <c r="W83" s="73">
        <f t="shared" si="13"/>
        <v>0</v>
      </c>
      <c r="X83" s="34"/>
      <c r="Y83" s="34"/>
    </row>
    <row r="84" spans="1:25" x14ac:dyDescent="0.35">
      <c r="A84" s="8" t="s">
        <v>6</v>
      </c>
      <c r="B84" s="7">
        <v>33453</v>
      </c>
      <c r="C84" s="8">
        <v>11</v>
      </c>
      <c r="D84" s="87">
        <v>0</v>
      </c>
      <c r="E84" s="88">
        <v>9</v>
      </c>
      <c r="F84" s="48">
        <v>0</v>
      </c>
      <c r="G84" s="49">
        <v>10</v>
      </c>
      <c r="H84" s="87">
        <v>0</v>
      </c>
      <c r="I84" s="88">
        <v>10</v>
      </c>
      <c r="J84" s="48">
        <v>0</v>
      </c>
      <c r="K84" s="49">
        <v>9</v>
      </c>
      <c r="L84" s="6">
        <v>135</v>
      </c>
      <c r="N84" s="70">
        <v>11</v>
      </c>
      <c r="O84" s="9">
        <f t="shared" si="9"/>
        <v>0</v>
      </c>
      <c r="P84" s="10">
        <f t="shared" si="10"/>
        <v>38</v>
      </c>
      <c r="Q84" s="81" t="s">
        <v>15</v>
      </c>
      <c r="R84" s="82" t="s">
        <v>15</v>
      </c>
      <c r="S84" s="81" t="s">
        <v>15</v>
      </c>
      <c r="T84" s="82" t="s">
        <v>15</v>
      </c>
      <c r="U84" s="62">
        <f t="shared" si="11"/>
        <v>0</v>
      </c>
      <c r="V84" s="65">
        <f t="shared" si="12"/>
        <v>38</v>
      </c>
      <c r="W84" s="73">
        <f t="shared" si="13"/>
        <v>0</v>
      </c>
      <c r="X84" s="34"/>
      <c r="Y84" s="34"/>
    </row>
    <row r="85" spans="1:25" x14ac:dyDescent="0.35">
      <c r="A85" s="8" t="s">
        <v>6</v>
      </c>
      <c r="B85" s="7">
        <v>33454</v>
      </c>
      <c r="C85" s="8">
        <v>12</v>
      </c>
      <c r="D85" s="87">
        <v>0</v>
      </c>
      <c r="E85" s="88">
        <v>9</v>
      </c>
      <c r="F85" s="48">
        <v>0</v>
      </c>
      <c r="G85" s="49">
        <v>10</v>
      </c>
      <c r="H85" s="87">
        <v>0</v>
      </c>
      <c r="I85" s="88">
        <v>10</v>
      </c>
      <c r="J85" s="48">
        <v>0</v>
      </c>
      <c r="K85" s="49">
        <v>9</v>
      </c>
      <c r="L85" s="6">
        <v>135</v>
      </c>
      <c r="N85" s="70">
        <v>12</v>
      </c>
      <c r="O85" s="9">
        <f t="shared" si="9"/>
        <v>0</v>
      </c>
      <c r="P85" s="10">
        <f t="shared" si="10"/>
        <v>38</v>
      </c>
      <c r="Q85" s="81" t="s">
        <v>15</v>
      </c>
      <c r="R85" s="82" t="s">
        <v>15</v>
      </c>
      <c r="S85" s="81" t="s">
        <v>15</v>
      </c>
      <c r="T85" s="82" t="s">
        <v>15</v>
      </c>
      <c r="U85" s="62">
        <f t="shared" si="11"/>
        <v>0</v>
      </c>
      <c r="V85" s="65">
        <f t="shared" si="12"/>
        <v>38</v>
      </c>
      <c r="W85" s="73">
        <f t="shared" si="13"/>
        <v>0</v>
      </c>
      <c r="X85" s="34"/>
      <c r="Y85" s="34"/>
    </row>
    <row r="86" spans="1:25" x14ac:dyDescent="0.35">
      <c r="A86" s="8" t="s">
        <v>6</v>
      </c>
      <c r="B86" s="7">
        <v>33455</v>
      </c>
      <c r="C86" s="8">
        <v>13</v>
      </c>
      <c r="D86" s="87">
        <v>0</v>
      </c>
      <c r="E86" s="88">
        <v>9</v>
      </c>
      <c r="F86" s="208">
        <v>1</v>
      </c>
      <c r="G86" s="49">
        <v>10</v>
      </c>
      <c r="H86" s="87">
        <v>0</v>
      </c>
      <c r="I86" s="88">
        <v>10</v>
      </c>
      <c r="J86" s="48">
        <v>0</v>
      </c>
      <c r="K86" s="49">
        <v>9</v>
      </c>
      <c r="L86" s="6">
        <v>135</v>
      </c>
      <c r="N86" s="70">
        <v>13</v>
      </c>
      <c r="O86" s="9">
        <f t="shared" si="9"/>
        <v>1</v>
      </c>
      <c r="P86" s="10">
        <f t="shared" si="10"/>
        <v>38</v>
      </c>
      <c r="Q86" s="81" t="s">
        <v>15</v>
      </c>
      <c r="R86" s="82" t="s">
        <v>15</v>
      </c>
      <c r="S86" s="81" t="s">
        <v>15</v>
      </c>
      <c r="T86" s="82" t="s">
        <v>15</v>
      </c>
      <c r="U86" s="62">
        <f t="shared" si="11"/>
        <v>1</v>
      </c>
      <c r="V86" s="65">
        <f t="shared" si="12"/>
        <v>38</v>
      </c>
      <c r="W86" s="73">
        <f t="shared" si="13"/>
        <v>2.6315789473684208</v>
      </c>
      <c r="X86" s="34"/>
      <c r="Y86" s="34"/>
    </row>
    <row r="87" spans="1:25" x14ac:dyDescent="0.35">
      <c r="A87" s="8" t="s">
        <v>6</v>
      </c>
      <c r="B87" s="7">
        <v>33456</v>
      </c>
      <c r="C87" s="8">
        <v>14</v>
      </c>
      <c r="D87" s="87">
        <v>0</v>
      </c>
      <c r="E87" s="88">
        <v>9</v>
      </c>
      <c r="F87" s="208">
        <v>1</v>
      </c>
      <c r="G87" s="49">
        <v>10</v>
      </c>
      <c r="H87" s="87">
        <v>0</v>
      </c>
      <c r="I87" s="88">
        <v>10</v>
      </c>
      <c r="J87" s="48">
        <v>0</v>
      </c>
      <c r="K87" s="49">
        <v>9</v>
      </c>
      <c r="L87" s="6">
        <v>135</v>
      </c>
      <c r="N87" s="70">
        <v>14</v>
      </c>
      <c r="O87" s="9">
        <f t="shared" si="9"/>
        <v>1</v>
      </c>
      <c r="P87" s="10">
        <f t="shared" si="10"/>
        <v>38</v>
      </c>
      <c r="Q87" s="81" t="s">
        <v>15</v>
      </c>
      <c r="R87" s="82" t="s">
        <v>15</v>
      </c>
      <c r="S87" s="81" t="s">
        <v>15</v>
      </c>
      <c r="T87" s="82" t="s">
        <v>15</v>
      </c>
      <c r="U87" s="62">
        <f t="shared" si="11"/>
        <v>1</v>
      </c>
      <c r="V87" s="65">
        <f t="shared" si="12"/>
        <v>38</v>
      </c>
      <c r="W87" s="73">
        <f t="shared" si="13"/>
        <v>2.6315789473684208</v>
      </c>
      <c r="X87" s="34"/>
      <c r="Y87" s="34"/>
    </row>
    <row r="88" spans="1:25" x14ac:dyDescent="0.35">
      <c r="A88" s="8" t="s">
        <v>6</v>
      </c>
      <c r="B88" s="7">
        <v>33457</v>
      </c>
      <c r="C88" s="8">
        <v>15</v>
      </c>
      <c r="D88" s="87">
        <v>0</v>
      </c>
      <c r="E88" s="88">
        <v>9</v>
      </c>
      <c r="F88" s="208">
        <v>1</v>
      </c>
      <c r="G88" s="49">
        <v>10</v>
      </c>
      <c r="H88" s="87">
        <v>0</v>
      </c>
      <c r="I88" s="88">
        <v>10</v>
      </c>
      <c r="J88" s="48">
        <v>0</v>
      </c>
      <c r="K88" s="49">
        <v>9</v>
      </c>
      <c r="L88" s="6">
        <v>135</v>
      </c>
      <c r="N88" s="70">
        <v>15</v>
      </c>
      <c r="O88" s="9">
        <f t="shared" si="9"/>
        <v>1</v>
      </c>
      <c r="P88" s="10">
        <f t="shared" si="10"/>
        <v>38</v>
      </c>
      <c r="Q88" s="81" t="s">
        <v>15</v>
      </c>
      <c r="R88" s="82" t="s">
        <v>15</v>
      </c>
      <c r="S88" s="81" t="s">
        <v>15</v>
      </c>
      <c r="T88" s="82" t="s">
        <v>15</v>
      </c>
      <c r="U88" s="62">
        <f t="shared" si="11"/>
        <v>1</v>
      </c>
      <c r="V88" s="65">
        <f t="shared" si="12"/>
        <v>38</v>
      </c>
      <c r="W88" s="73">
        <f t="shared" si="13"/>
        <v>2.6315789473684208</v>
      </c>
      <c r="X88" s="34"/>
      <c r="Y88" s="34"/>
    </row>
    <row r="89" spans="1:25" x14ac:dyDescent="0.35">
      <c r="A89" s="8" t="s">
        <v>6</v>
      </c>
      <c r="B89" s="7">
        <v>33458</v>
      </c>
      <c r="C89" s="8">
        <v>16</v>
      </c>
      <c r="D89" s="87">
        <v>0</v>
      </c>
      <c r="E89" s="88">
        <v>9</v>
      </c>
      <c r="F89" s="208">
        <v>1</v>
      </c>
      <c r="G89" s="49">
        <v>10</v>
      </c>
      <c r="H89" s="87">
        <v>0</v>
      </c>
      <c r="I89" s="88">
        <v>10</v>
      </c>
      <c r="J89" s="48">
        <v>0</v>
      </c>
      <c r="K89" s="49">
        <v>9</v>
      </c>
      <c r="L89" s="6">
        <v>135</v>
      </c>
      <c r="N89" s="70">
        <v>16</v>
      </c>
      <c r="O89" s="9">
        <f t="shared" si="9"/>
        <v>1</v>
      </c>
      <c r="P89" s="10">
        <f t="shared" si="10"/>
        <v>38</v>
      </c>
      <c r="Q89" s="81" t="s">
        <v>15</v>
      </c>
      <c r="R89" s="82" t="s">
        <v>15</v>
      </c>
      <c r="S89" s="81" t="s">
        <v>15</v>
      </c>
      <c r="T89" s="82" t="s">
        <v>15</v>
      </c>
      <c r="U89" s="62">
        <f t="shared" si="11"/>
        <v>1</v>
      </c>
      <c r="V89" s="65">
        <f t="shared" si="12"/>
        <v>38</v>
      </c>
      <c r="W89" s="73">
        <f t="shared" si="13"/>
        <v>2.6315789473684208</v>
      </c>
      <c r="X89" s="34"/>
      <c r="Y89" s="34"/>
    </row>
    <row r="90" spans="1:25" x14ac:dyDescent="0.35">
      <c r="A90" s="8" t="s">
        <v>6</v>
      </c>
      <c r="B90" s="7">
        <v>33459</v>
      </c>
      <c r="C90" s="8">
        <v>17</v>
      </c>
      <c r="D90" s="87">
        <v>0</v>
      </c>
      <c r="E90" s="88">
        <v>9</v>
      </c>
      <c r="F90" s="208">
        <v>1</v>
      </c>
      <c r="G90" s="49">
        <v>10</v>
      </c>
      <c r="H90" s="87">
        <v>0</v>
      </c>
      <c r="I90" s="88">
        <v>10</v>
      </c>
      <c r="J90" s="48">
        <v>0</v>
      </c>
      <c r="K90" s="49">
        <v>9</v>
      </c>
      <c r="L90" s="6">
        <v>135</v>
      </c>
      <c r="N90" s="70">
        <v>17</v>
      </c>
      <c r="O90" s="9">
        <f t="shared" si="9"/>
        <v>1</v>
      </c>
      <c r="P90" s="10">
        <f t="shared" si="10"/>
        <v>38</v>
      </c>
      <c r="Q90" s="81" t="s">
        <v>15</v>
      </c>
      <c r="R90" s="82" t="s">
        <v>15</v>
      </c>
      <c r="S90" s="81" t="s">
        <v>15</v>
      </c>
      <c r="T90" s="82" t="s">
        <v>15</v>
      </c>
      <c r="U90" s="62">
        <f t="shared" si="11"/>
        <v>1</v>
      </c>
      <c r="V90" s="65">
        <f t="shared" si="12"/>
        <v>38</v>
      </c>
      <c r="W90" s="73">
        <f t="shared" si="13"/>
        <v>2.6315789473684208</v>
      </c>
      <c r="X90" s="34"/>
      <c r="Y90" s="34"/>
    </row>
    <row r="91" spans="1:25" x14ac:dyDescent="0.35">
      <c r="A91" s="8" t="s">
        <v>6</v>
      </c>
      <c r="B91" s="7">
        <v>33460</v>
      </c>
      <c r="C91" s="8">
        <v>18</v>
      </c>
      <c r="D91" s="87">
        <v>0</v>
      </c>
      <c r="E91" s="88">
        <v>9</v>
      </c>
      <c r="F91" s="208">
        <v>1</v>
      </c>
      <c r="G91" s="49">
        <v>10</v>
      </c>
      <c r="H91" s="87">
        <v>0</v>
      </c>
      <c r="I91" s="88">
        <v>10</v>
      </c>
      <c r="J91" s="48">
        <v>0</v>
      </c>
      <c r="K91" s="49">
        <v>9</v>
      </c>
      <c r="L91" s="6">
        <v>135</v>
      </c>
      <c r="N91" s="70">
        <v>18</v>
      </c>
      <c r="O91" s="9">
        <f t="shared" si="9"/>
        <v>1</v>
      </c>
      <c r="P91" s="10">
        <f t="shared" si="10"/>
        <v>38</v>
      </c>
      <c r="Q91" s="81" t="s">
        <v>15</v>
      </c>
      <c r="R91" s="82" t="s">
        <v>15</v>
      </c>
      <c r="S91" s="81" t="s">
        <v>15</v>
      </c>
      <c r="T91" s="82" t="s">
        <v>15</v>
      </c>
      <c r="U91" s="62">
        <f t="shared" si="11"/>
        <v>1</v>
      </c>
      <c r="V91" s="65">
        <f t="shared" si="12"/>
        <v>38</v>
      </c>
      <c r="W91" s="73">
        <f t="shared" si="13"/>
        <v>2.6315789473684208</v>
      </c>
      <c r="X91" s="34"/>
      <c r="Y91" s="34"/>
    </row>
    <row r="92" spans="1:25" ht="15" thickBot="1" x14ac:dyDescent="0.4">
      <c r="A92" s="8" t="s">
        <v>6</v>
      </c>
      <c r="B92" s="7">
        <v>33461</v>
      </c>
      <c r="C92" s="8">
        <v>19</v>
      </c>
      <c r="D92" s="87">
        <v>0</v>
      </c>
      <c r="E92" s="88">
        <v>9</v>
      </c>
      <c r="F92" s="208">
        <v>1</v>
      </c>
      <c r="G92" s="49">
        <v>10</v>
      </c>
      <c r="H92" s="87">
        <v>0</v>
      </c>
      <c r="I92" s="88">
        <v>10</v>
      </c>
      <c r="J92" s="48">
        <v>0</v>
      </c>
      <c r="K92" s="49">
        <v>9</v>
      </c>
      <c r="L92" s="6">
        <v>135</v>
      </c>
      <c r="N92" s="70">
        <v>19</v>
      </c>
      <c r="O92" s="66">
        <f t="shared" si="9"/>
        <v>1</v>
      </c>
      <c r="P92" s="76">
        <f t="shared" si="10"/>
        <v>38</v>
      </c>
      <c r="Q92" s="81" t="s">
        <v>15</v>
      </c>
      <c r="R92" s="82" t="s">
        <v>15</v>
      </c>
      <c r="S92" s="81" t="s">
        <v>15</v>
      </c>
      <c r="T92" s="82" t="s">
        <v>15</v>
      </c>
      <c r="U92" s="62">
        <f t="shared" si="11"/>
        <v>1</v>
      </c>
      <c r="V92" s="65">
        <f t="shared" si="12"/>
        <v>38</v>
      </c>
      <c r="W92" s="73">
        <f t="shared" si="13"/>
        <v>2.6315789473684208</v>
      </c>
      <c r="X92" s="34"/>
      <c r="Y92" s="34"/>
    </row>
    <row r="93" spans="1:25" ht="15.5" thickTop="1" thickBot="1" x14ac:dyDescent="0.4">
      <c r="A93" s="24" t="s">
        <v>6</v>
      </c>
      <c r="B93" s="19">
        <v>33462</v>
      </c>
      <c r="C93" s="20">
        <v>20</v>
      </c>
      <c r="D93" s="94">
        <v>0</v>
      </c>
      <c r="E93" s="96">
        <v>9</v>
      </c>
      <c r="F93" s="208">
        <v>1</v>
      </c>
      <c r="G93" s="102">
        <v>10</v>
      </c>
      <c r="H93" s="94">
        <v>0</v>
      </c>
      <c r="I93" s="88">
        <v>10</v>
      </c>
      <c r="J93" s="50">
        <v>0</v>
      </c>
      <c r="K93" s="105">
        <v>9</v>
      </c>
      <c r="L93" s="24">
        <v>135</v>
      </c>
      <c r="N93" s="71">
        <v>20</v>
      </c>
      <c r="O93" s="213">
        <f t="shared" si="9"/>
        <v>1</v>
      </c>
      <c r="P93" s="214">
        <f t="shared" si="10"/>
        <v>38</v>
      </c>
      <c r="Q93" s="83" t="s">
        <v>15</v>
      </c>
      <c r="R93" s="84" t="s">
        <v>15</v>
      </c>
      <c r="S93" s="83" t="s">
        <v>15</v>
      </c>
      <c r="T93" s="84" t="s">
        <v>15</v>
      </c>
      <c r="U93" s="72">
        <f t="shared" si="11"/>
        <v>1</v>
      </c>
      <c r="V93" s="108">
        <f t="shared" si="12"/>
        <v>38</v>
      </c>
      <c r="W93" s="109">
        <f t="shared" si="13"/>
        <v>2.6315789473684208</v>
      </c>
      <c r="X93" s="34"/>
      <c r="Y93" s="34"/>
    </row>
    <row r="94" spans="1:25" ht="15" thickTop="1" x14ac:dyDescent="0.3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8"/>
      <c r="L94" s="78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7"/>
    </row>
    <row r="95" spans="1:25" x14ac:dyDescent="0.35"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</row>
    <row r="96" spans="1:25" x14ac:dyDescent="0.35">
      <c r="A96" s="413"/>
      <c r="B96" s="413"/>
      <c r="C96" s="413"/>
      <c r="D96" s="413"/>
      <c r="E96" s="413"/>
      <c r="F96" s="413"/>
      <c r="G96" s="413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7"/>
    </row>
    <row r="98" spans="1:26" x14ac:dyDescent="0.3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x14ac:dyDescent="0.3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8.5" x14ac:dyDescent="0.45">
      <c r="A100" s="212" t="s">
        <v>75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" thickBot="1" x14ac:dyDescent="0.4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28.5" customHeight="1" thickTop="1" thickBot="1" x14ac:dyDescent="0.5">
      <c r="A102" s="400" t="s">
        <v>76</v>
      </c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  <c r="L102" s="402"/>
      <c r="N102" s="387" t="s">
        <v>70</v>
      </c>
      <c r="O102" s="388"/>
      <c r="P102" s="388"/>
      <c r="Q102" s="388"/>
      <c r="R102" s="388"/>
      <c r="S102" s="388"/>
      <c r="T102" s="388"/>
      <c r="U102" s="388"/>
      <c r="V102" s="388"/>
      <c r="W102" s="389"/>
      <c r="X102" s="197"/>
      <c r="Y102" s="197"/>
    </row>
    <row r="103" spans="1:26" ht="16.5" customHeight="1" thickTop="1" thickBot="1" x14ac:dyDescent="0.4">
      <c r="A103" s="408" t="s">
        <v>3</v>
      </c>
      <c r="B103" s="369" t="s">
        <v>0</v>
      </c>
      <c r="C103" s="369" t="s">
        <v>1</v>
      </c>
      <c r="D103" s="393" t="s">
        <v>7</v>
      </c>
      <c r="E103" s="414"/>
      <c r="F103" s="414"/>
      <c r="G103" s="414"/>
      <c r="H103" s="414"/>
      <c r="I103" s="414"/>
      <c r="J103" s="414"/>
      <c r="K103" s="394"/>
      <c r="L103" s="25"/>
      <c r="N103" s="189" t="s">
        <v>1</v>
      </c>
      <c r="O103" s="372" t="s">
        <v>3</v>
      </c>
      <c r="P103" s="373"/>
      <c r="Q103" s="373"/>
      <c r="R103" s="373"/>
      <c r="S103" s="373"/>
      <c r="T103" s="406"/>
      <c r="U103" s="374" t="s">
        <v>17</v>
      </c>
      <c r="V103" s="375"/>
      <c r="W103" s="378" t="s">
        <v>14</v>
      </c>
      <c r="X103" s="198"/>
      <c r="Y103" s="27"/>
    </row>
    <row r="104" spans="1:26" ht="53.25" customHeight="1" thickTop="1" thickBot="1" x14ac:dyDescent="0.4">
      <c r="A104" s="409"/>
      <c r="B104" s="370"/>
      <c r="C104" s="370"/>
      <c r="D104" s="411" t="s">
        <v>61</v>
      </c>
      <c r="E104" s="412"/>
      <c r="F104" s="411" t="s">
        <v>62</v>
      </c>
      <c r="G104" s="412"/>
      <c r="H104" s="411" t="s">
        <v>63</v>
      </c>
      <c r="I104" s="412"/>
      <c r="J104" s="411" t="s">
        <v>64</v>
      </c>
      <c r="K104" s="412"/>
      <c r="L104" s="13" t="s">
        <v>2</v>
      </c>
      <c r="N104" s="190"/>
      <c r="O104" s="381" t="s">
        <v>6</v>
      </c>
      <c r="P104" s="382"/>
      <c r="Q104" s="407"/>
      <c r="R104" s="384"/>
      <c r="S104" s="385"/>
      <c r="T104" s="386"/>
      <c r="U104" s="376"/>
      <c r="V104" s="377"/>
      <c r="W104" s="379"/>
      <c r="X104" s="39"/>
      <c r="Y104" s="35"/>
    </row>
    <row r="105" spans="1:26" ht="86.25" customHeight="1" thickTop="1" thickBot="1" x14ac:dyDescent="0.4">
      <c r="A105" s="410"/>
      <c r="B105" s="371"/>
      <c r="C105" s="371"/>
      <c r="D105" s="14" t="s">
        <v>4</v>
      </c>
      <c r="E105" s="15" t="s">
        <v>8</v>
      </c>
      <c r="F105" s="14" t="s">
        <v>4</v>
      </c>
      <c r="G105" s="15" t="s">
        <v>8</v>
      </c>
      <c r="H105" s="14" t="s">
        <v>4</v>
      </c>
      <c r="I105" s="15" t="s">
        <v>8</v>
      </c>
      <c r="J105" s="14" t="s">
        <v>4</v>
      </c>
      <c r="K105" s="15" t="s">
        <v>8</v>
      </c>
      <c r="L105" s="13" t="s">
        <v>5</v>
      </c>
      <c r="N105" s="191"/>
      <c r="O105" s="14" t="s">
        <v>4</v>
      </c>
      <c r="P105" s="63" t="s">
        <v>11</v>
      </c>
      <c r="Q105" s="67" t="s">
        <v>4</v>
      </c>
      <c r="R105" s="15" t="s">
        <v>11</v>
      </c>
      <c r="S105" s="14" t="s">
        <v>4</v>
      </c>
      <c r="T105" s="57" t="s">
        <v>11</v>
      </c>
      <c r="U105" s="60" t="s">
        <v>13</v>
      </c>
      <c r="V105" s="63" t="s">
        <v>12</v>
      </c>
      <c r="W105" s="380"/>
      <c r="X105" s="197"/>
      <c r="Y105" s="36"/>
    </row>
    <row r="106" spans="1:26" ht="15" thickTop="1" x14ac:dyDescent="0.35">
      <c r="A106" s="18" t="s">
        <v>6</v>
      </c>
      <c r="B106" s="2">
        <v>33443</v>
      </c>
      <c r="C106" s="3">
        <v>1</v>
      </c>
      <c r="D106" s="85">
        <v>0</v>
      </c>
      <c r="E106" s="86">
        <v>9</v>
      </c>
      <c r="F106" s="98">
        <v>0</v>
      </c>
      <c r="G106" s="99">
        <v>10</v>
      </c>
      <c r="H106" s="92">
        <v>0</v>
      </c>
      <c r="I106" s="93">
        <v>10</v>
      </c>
      <c r="J106" s="103">
        <v>0</v>
      </c>
      <c r="K106" s="104">
        <v>10</v>
      </c>
      <c r="L106" s="6">
        <v>135</v>
      </c>
      <c r="N106" s="69">
        <v>1</v>
      </c>
      <c r="O106" s="16">
        <f>D106+F106+H106+J106</f>
        <v>0</v>
      </c>
      <c r="P106" s="217">
        <f>E106+G106+I106+K106</f>
        <v>39</v>
      </c>
      <c r="Q106" s="113" t="s">
        <v>15</v>
      </c>
      <c r="R106" s="114" t="s">
        <v>15</v>
      </c>
      <c r="S106" s="115" t="s">
        <v>15</v>
      </c>
      <c r="T106" s="116" t="s">
        <v>15</v>
      </c>
      <c r="U106" s="61">
        <f>O106</f>
        <v>0</v>
      </c>
      <c r="V106" s="64">
        <f>P106</f>
        <v>39</v>
      </c>
      <c r="W106" s="73">
        <f>(U106/V106)*100</f>
        <v>0</v>
      </c>
      <c r="X106" s="34"/>
      <c r="Y106" s="34"/>
    </row>
    <row r="107" spans="1:26" x14ac:dyDescent="0.35">
      <c r="A107" s="8" t="s">
        <v>6</v>
      </c>
      <c r="B107" s="7">
        <v>33444</v>
      </c>
      <c r="C107" s="8">
        <v>2</v>
      </c>
      <c r="D107" s="87">
        <v>0</v>
      </c>
      <c r="E107" s="88">
        <v>9</v>
      </c>
      <c r="F107" s="48">
        <v>0</v>
      </c>
      <c r="G107" s="49">
        <v>10</v>
      </c>
      <c r="H107" s="87">
        <v>0</v>
      </c>
      <c r="I107" s="88">
        <v>10</v>
      </c>
      <c r="J107" s="48">
        <v>0</v>
      </c>
      <c r="K107" s="49">
        <v>10</v>
      </c>
      <c r="L107" s="6">
        <v>135</v>
      </c>
      <c r="N107" s="70">
        <v>2</v>
      </c>
      <c r="O107" s="9">
        <f t="shared" ref="O107:O125" si="14">D107+F107+H107+J107</f>
        <v>0</v>
      </c>
      <c r="P107" s="215">
        <f t="shared" ref="P107:P125" si="15">E107+G107+I107+K107</f>
        <v>39</v>
      </c>
      <c r="Q107" s="81" t="s">
        <v>15</v>
      </c>
      <c r="R107" s="82" t="s">
        <v>15</v>
      </c>
      <c r="S107" s="81" t="s">
        <v>15</v>
      </c>
      <c r="T107" s="82" t="s">
        <v>15</v>
      </c>
      <c r="U107" s="62">
        <f>O107</f>
        <v>0</v>
      </c>
      <c r="V107" s="65">
        <f>P107</f>
        <v>39</v>
      </c>
      <c r="W107" s="73">
        <f>(U107/V107)*100</f>
        <v>0</v>
      </c>
      <c r="X107" s="34"/>
      <c r="Y107" s="34"/>
    </row>
    <row r="108" spans="1:26" x14ac:dyDescent="0.35">
      <c r="A108" s="8" t="s">
        <v>6</v>
      </c>
      <c r="B108" s="7">
        <v>33445</v>
      </c>
      <c r="C108" s="8">
        <v>3</v>
      </c>
      <c r="D108" s="87">
        <v>0</v>
      </c>
      <c r="E108" s="88">
        <v>9</v>
      </c>
      <c r="F108" s="48">
        <v>0</v>
      </c>
      <c r="G108" s="49">
        <v>10</v>
      </c>
      <c r="H108" s="87">
        <v>0</v>
      </c>
      <c r="I108" s="88">
        <v>10</v>
      </c>
      <c r="J108" s="48">
        <v>0</v>
      </c>
      <c r="K108" s="49">
        <v>10</v>
      </c>
      <c r="L108" s="6">
        <v>135</v>
      </c>
      <c r="N108" s="70">
        <v>3</v>
      </c>
      <c r="O108" s="9">
        <f t="shared" si="14"/>
        <v>0</v>
      </c>
      <c r="P108" s="215">
        <f t="shared" si="15"/>
        <v>39</v>
      </c>
      <c r="Q108" s="81" t="s">
        <v>15</v>
      </c>
      <c r="R108" s="82" t="s">
        <v>15</v>
      </c>
      <c r="S108" s="81" t="s">
        <v>15</v>
      </c>
      <c r="T108" s="82" t="s">
        <v>15</v>
      </c>
      <c r="U108" s="62">
        <f t="shared" ref="U108:U124" si="16">O108</f>
        <v>0</v>
      </c>
      <c r="V108" s="65">
        <f t="shared" ref="V108:V124" si="17">P108</f>
        <v>39</v>
      </c>
      <c r="W108" s="73">
        <f t="shared" ref="W108:W124" si="18">(U108/V108)*100</f>
        <v>0</v>
      </c>
      <c r="X108" s="34"/>
      <c r="Y108" s="34"/>
    </row>
    <row r="109" spans="1:26" x14ac:dyDescent="0.35">
      <c r="A109" s="8" t="s">
        <v>6</v>
      </c>
      <c r="B109" s="7">
        <v>33446</v>
      </c>
      <c r="C109" s="8">
        <v>4</v>
      </c>
      <c r="D109" s="87">
        <v>0</v>
      </c>
      <c r="E109" s="88">
        <v>9</v>
      </c>
      <c r="F109" s="48">
        <v>0</v>
      </c>
      <c r="G109" s="49">
        <v>10</v>
      </c>
      <c r="H109" s="87">
        <v>0</v>
      </c>
      <c r="I109" s="88">
        <v>10</v>
      </c>
      <c r="J109" s="48">
        <v>0</v>
      </c>
      <c r="K109" s="49">
        <v>10</v>
      </c>
      <c r="L109" s="6">
        <v>135</v>
      </c>
      <c r="N109" s="70">
        <v>4</v>
      </c>
      <c r="O109" s="9">
        <f t="shared" si="14"/>
        <v>0</v>
      </c>
      <c r="P109" s="215">
        <f t="shared" si="15"/>
        <v>39</v>
      </c>
      <c r="Q109" s="81" t="s">
        <v>15</v>
      </c>
      <c r="R109" s="82" t="s">
        <v>15</v>
      </c>
      <c r="S109" s="81" t="s">
        <v>15</v>
      </c>
      <c r="T109" s="82" t="s">
        <v>15</v>
      </c>
      <c r="U109" s="62">
        <f t="shared" si="16"/>
        <v>0</v>
      </c>
      <c r="V109" s="65">
        <f t="shared" si="17"/>
        <v>39</v>
      </c>
      <c r="W109" s="73">
        <f t="shared" si="18"/>
        <v>0</v>
      </c>
      <c r="X109" s="34"/>
      <c r="Y109" s="34"/>
    </row>
    <row r="110" spans="1:26" x14ac:dyDescent="0.35">
      <c r="A110" s="8" t="s">
        <v>6</v>
      </c>
      <c r="B110" s="7">
        <v>33447</v>
      </c>
      <c r="C110" s="8">
        <v>5</v>
      </c>
      <c r="D110" s="87">
        <v>0</v>
      </c>
      <c r="E110" s="88">
        <v>9</v>
      </c>
      <c r="F110" s="48">
        <v>0</v>
      </c>
      <c r="G110" s="49">
        <v>10</v>
      </c>
      <c r="H110" s="87">
        <v>0</v>
      </c>
      <c r="I110" s="88">
        <v>10</v>
      </c>
      <c r="J110" s="48">
        <v>0</v>
      </c>
      <c r="K110" s="49">
        <v>10</v>
      </c>
      <c r="L110" s="6">
        <v>135</v>
      </c>
      <c r="N110" s="70">
        <v>5</v>
      </c>
      <c r="O110" s="9">
        <f t="shared" si="14"/>
        <v>0</v>
      </c>
      <c r="P110" s="215">
        <f t="shared" si="15"/>
        <v>39</v>
      </c>
      <c r="Q110" s="81" t="s">
        <v>15</v>
      </c>
      <c r="R110" s="82" t="s">
        <v>15</v>
      </c>
      <c r="S110" s="81" t="s">
        <v>15</v>
      </c>
      <c r="T110" s="82" t="s">
        <v>15</v>
      </c>
      <c r="U110" s="62">
        <f t="shared" si="16"/>
        <v>0</v>
      </c>
      <c r="V110" s="65">
        <f t="shared" si="17"/>
        <v>39</v>
      </c>
      <c r="W110" s="73">
        <f t="shared" si="18"/>
        <v>0</v>
      </c>
      <c r="X110" s="34"/>
      <c r="Y110" s="34"/>
    </row>
    <row r="111" spans="1:26" x14ac:dyDescent="0.35">
      <c r="A111" s="8" t="s">
        <v>6</v>
      </c>
      <c r="B111" s="7">
        <v>33448</v>
      </c>
      <c r="C111" s="8">
        <v>6</v>
      </c>
      <c r="D111" s="87">
        <v>0</v>
      </c>
      <c r="E111" s="88">
        <v>9</v>
      </c>
      <c r="F111" s="48">
        <v>0</v>
      </c>
      <c r="G111" s="49">
        <v>10</v>
      </c>
      <c r="H111" s="87">
        <v>0</v>
      </c>
      <c r="I111" s="88">
        <v>10</v>
      </c>
      <c r="J111" s="48">
        <v>0</v>
      </c>
      <c r="K111" s="49">
        <v>10</v>
      </c>
      <c r="L111" s="6">
        <v>135</v>
      </c>
      <c r="N111" s="70">
        <v>6</v>
      </c>
      <c r="O111" s="9">
        <f t="shared" si="14"/>
        <v>0</v>
      </c>
      <c r="P111" s="215">
        <f t="shared" si="15"/>
        <v>39</v>
      </c>
      <c r="Q111" s="81" t="s">
        <v>15</v>
      </c>
      <c r="R111" s="82" t="s">
        <v>15</v>
      </c>
      <c r="S111" s="81" t="s">
        <v>15</v>
      </c>
      <c r="T111" s="82" t="s">
        <v>15</v>
      </c>
      <c r="U111" s="62">
        <f t="shared" si="16"/>
        <v>0</v>
      </c>
      <c r="V111" s="65">
        <f t="shared" si="17"/>
        <v>39</v>
      </c>
      <c r="W111" s="73">
        <f t="shared" si="18"/>
        <v>0</v>
      </c>
      <c r="X111" s="34"/>
      <c r="Y111" s="34"/>
    </row>
    <row r="112" spans="1:26" x14ac:dyDescent="0.35">
      <c r="A112" s="8" t="s">
        <v>6</v>
      </c>
      <c r="B112" s="7">
        <v>33449</v>
      </c>
      <c r="C112" s="8">
        <v>7</v>
      </c>
      <c r="D112" s="87">
        <v>0</v>
      </c>
      <c r="E112" s="88">
        <v>9</v>
      </c>
      <c r="F112" s="48">
        <v>0</v>
      </c>
      <c r="G112" s="49">
        <v>10</v>
      </c>
      <c r="H112" s="87">
        <v>0</v>
      </c>
      <c r="I112" s="88">
        <v>10</v>
      </c>
      <c r="J112" s="48">
        <v>0</v>
      </c>
      <c r="K112" s="49">
        <v>10</v>
      </c>
      <c r="L112" s="6">
        <v>135</v>
      </c>
      <c r="N112" s="70">
        <v>7</v>
      </c>
      <c r="O112" s="9">
        <f t="shared" si="14"/>
        <v>0</v>
      </c>
      <c r="P112" s="215">
        <f t="shared" si="15"/>
        <v>39</v>
      </c>
      <c r="Q112" s="81" t="s">
        <v>15</v>
      </c>
      <c r="R112" s="82" t="s">
        <v>15</v>
      </c>
      <c r="S112" s="81" t="s">
        <v>15</v>
      </c>
      <c r="T112" s="82" t="s">
        <v>15</v>
      </c>
      <c r="U112" s="62">
        <f t="shared" si="16"/>
        <v>0</v>
      </c>
      <c r="V112" s="65">
        <f t="shared" si="17"/>
        <v>39</v>
      </c>
      <c r="W112" s="73">
        <f t="shared" si="18"/>
        <v>0</v>
      </c>
      <c r="X112" s="34"/>
      <c r="Y112" s="34"/>
    </row>
    <row r="113" spans="1:26" x14ac:dyDescent="0.35">
      <c r="A113" s="8" t="s">
        <v>6</v>
      </c>
      <c r="B113" s="7">
        <v>33450</v>
      </c>
      <c r="C113" s="8">
        <v>8</v>
      </c>
      <c r="D113" s="87">
        <v>0</v>
      </c>
      <c r="E113" s="88">
        <v>9</v>
      </c>
      <c r="F113" s="48">
        <v>0</v>
      </c>
      <c r="G113" s="49">
        <v>10</v>
      </c>
      <c r="H113" s="87">
        <v>0</v>
      </c>
      <c r="I113" s="88">
        <v>10</v>
      </c>
      <c r="J113" s="48">
        <v>0</v>
      </c>
      <c r="K113" s="49">
        <v>10</v>
      </c>
      <c r="L113" s="6">
        <v>135</v>
      </c>
      <c r="N113" s="70">
        <v>8</v>
      </c>
      <c r="O113" s="9">
        <f t="shared" si="14"/>
        <v>0</v>
      </c>
      <c r="P113" s="215">
        <f t="shared" si="15"/>
        <v>39</v>
      </c>
      <c r="Q113" s="81" t="s">
        <v>15</v>
      </c>
      <c r="R113" s="82" t="s">
        <v>15</v>
      </c>
      <c r="S113" s="81" t="s">
        <v>15</v>
      </c>
      <c r="T113" s="82" t="s">
        <v>15</v>
      </c>
      <c r="U113" s="62">
        <f t="shared" si="16"/>
        <v>0</v>
      </c>
      <c r="V113" s="65">
        <f t="shared" si="17"/>
        <v>39</v>
      </c>
      <c r="W113" s="73">
        <f t="shared" si="18"/>
        <v>0</v>
      </c>
      <c r="X113" s="34"/>
      <c r="Y113" s="34"/>
    </row>
    <row r="114" spans="1:26" x14ac:dyDescent="0.35">
      <c r="A114" s="8" t="s">
        <v>6</v>
      </c>
      <c r="B114" s="7">
        <v>33451</v>
      </c>
      <c r="C114" s="8">
        <v>9</v>
      </c>
      <c r="D114" s="87">
        <v>0</v>
      </c>
      <c r="E114" s="88">
        <v>9</v>
      </c>
      <c r="F114" s="48">
        <v>0</v>
      </c>
      <c r="G114" s="49">
        <v>10</v>
      </c>
      <c r="H114" s="87">
        <v>0</v>
      </c>
      <c r="I114" s="88">
        <v>10</v>
      </c>
      <c r="J114" s="48">
        <v>0</v>
      </c>
      <c r="K114" s="49">
        <v>10</v>
      </c>
      <c r="L114" s="6">
        <v>135</v>
      </c>
      <c r="N114" s="70">
        <v>9</v>
      </c>
      <c r="O114" s="9">
        <f t="shared" si="14"/>
        <v>0</v>
      </c>
      <c r="P114" s="215">
        <f t="shared" si="15"/>
        <v>39</v>
      </c>
      <c r="Q114" s="81" t="s">
        <v>15</v>
      </c>
      <c r="R114" s="82" t="s">
        <v>15</v>
      </c>
      <c r="S114" s="81" t="s">
        <v>15</v>
      </c>
      <c r="T114" s="82" t="s">
        <v>15</v>
      </c>
      <c r="U114" s="62">
        <f t="shared" si="16"/>
        <v>0</v>
      </c>
      <c r="V114" s="65">
        <f t="shared" si="17"/>
        <v>39</v>
      </c>
      <c r="W114" s="73">
        <f t="shared" si="18"/>
        <v>0</v>
      </c>
      <c r="X114" s="34"/>
      <c r="Y114" s="34"/>
    </row>
    <row r="115" spans="1:26" x14ac:dyDescent="0.35">
      <c r="A115" s="8" t="s">
        <v>6</v>
      </c>
      <c r="B115" s="7">
        <v>33452</v>
      </c>
      <c r="C115" s="8">
        <v>10</v>
      </c>
      <c r="D115" s="87">
        <v>0</v>
      </c>
      <c r="E115" s="88">
        <v>9</v>
      </c>
      <c r="F115" s="48">
        <v>0</v>
      </c>
      <c r="G115" s="49">
        <v>10</v>
      </c>
      <c r="H115" s="87">
        <v>0</v>
      </c>
      <c r="I115" s="88">
        <v>10</v>
      </c>
      <c r="J115" s="48">
        <v>0</v>
      </c>
      <c r="K115" s="49">
        <v>10</v>
      </c>
      <c r="L115" s="6">
        <v>135</v>
      </c>
      <c r="N115" s="70">
        <v>10</v>
      </c>
      <c r="O115" s="9">
        <f t="shared" si="14"/>
        <v>0</v>
      </c>
      <c r="P115" s="215">
        <f t="shared" si="15"/>
        <v>39</v>
      </c>
      <c r="Q115" s="81" t="s">
        <v>15</v>
      </c>
      <c r="R115" s="82" t="s">
        <v>15</v>
      </c>
      <c r="S115" s="81" t="s">
        <v>15</v>
      </c>
      <c r="T115" s="82" t="s">
        <v>15</v>
      </c>
      <c r="U115" s="62">
        <f t="shared" si="16"/>
        <v>0</v>
      </c>
      <c r="V115" s="65">
        <f t="shared" si="17"/>
        <v>39</v>
      </c>
      <c r="W115" s="73">
        <f t="shared" si="18"/>
        <v>0</v>
      </c>
      <c r="X115" s="34"/>
      <c r="Y115" s="34"/>
    </row>
    <row r="116" spans="1:26" x14ac:dyDescent="0.35">
      <c r="A116" s="8" t="s">
        <v>6</v>
      </c>
      <c r="B116" s="7">
        <v>33453</v>
      </c>
      <c r="C116" s="8">
        <v>11</v>
      </c>
      <c r="D116" s="87">
        <v>0</v>
      </c>
      <c r="E116" s="88">
        <v>9</v>
      </c>
      <c r="F116" s="48">
        <v>0</v>
      </c>
      <c r="G116" s="49">
        <v>10</v>
      </c>
      <c r="H116" s="87">
        <v>0</v>
      </c>
      <c r="I116" s="88">
        <v>10</v>
      </c>
      <c r="J116" s="48">
        <v>0</v>
      </c>
      <c r="K116" s="49">
        <v>10</v>
      </c>
      <c r="L116" s="6">
        <v>135</v>
      </c>
      <c r="N116" s="70">
        <v>11</v>
      </c>
      <c r="O116" s="9">
        <f t="shared" si="14"/>
        <v>0</v>
      </c>
      <c r="P116" s="215">
        <f t="shared" si="15"/>
        <v>39</v>
      </c>
      <c r="Q116" s="81" t="s">
        <v>15</v>
      </c>
      <c r="R116" s="82" t="s">
        <v>15</v>
      </c>
      <c r="S116" s="81" t="s">
        <v>15</v>
      </c>
      <c r="T116" s="82" t="s">
        <v>15</v>
      </c>
      <c r="U116" s="62">
        <f t="shared" si="16"/>
        <v>0</v>
      </c>
      <c r="V116" s="65">
        <f t="shared" si="17"/>
        <v>39</v>
      </c>
      <c r="W116" s="73">
        <f t="shared" si="18"/>
        <v>0</v>
      </c>
      <c r="X116" s="34"/>
      <c r="Y116" s="34"/>
    </row>
    <row r="117" spans="1:26" x14ac:dyDescent="0.35">
      <c r="A117" s="8" t="s">
        <v>6</v>
      </c>
      <c r="B117" s="7">
        <v>33454</v>
      </c>
      <c r="C117" s="8">
        <v>12</v>
      </c>
      <c r="D117" s="87">
        <v>0</v>
      </c>
      <c r="E117" s="88">
        <v>9</v>
      </c>
      <c r="F117" s="48">
        <v>0</v>
      </c>
      <c r="G117" s="49">
        <v>10</v>
      </c>
      <c r="H117" s="87">
        <v>0</v>
      </c>
      <c r="I117" s="88">
        <v>10</v>
      </c>
      <c r="J117" s="48">
        <v>0</v>
      </c>
      <c r="K117" s="49">
        <v>10</v>
      </c>
      <c r="L117" s="6">
        <v>135</v>
      </c>
      <c r="N117" s="70">
        <v>12</v>
      </c>
      <c r="O117" s="9">
        <f t="shared" si="14"/>
        <v>0</v>
      </c>
      <c r="P117" s="215">
        <f t="shared" si="15"/>
        <v>39</v>
      </c>
      <c r="Q117" s="81" t="s">
        <v>15</v>
      </c>
      <c r="R117" s="82" t="s">
        <v>15</v>
      </c>
      <c r="S117" s="81" t="s">
        <v>15</v>
      </c>
      <c r="T117" s="82" t="s">
        <v>15</v>
      </c>
      <c r="U117" s="62">
        <f t="shared" si="16"/>
        <v>0</v>
      </c>
      <c r="V117" s="65">
        <f t="shared" si="17"/>
        <v>39</v>
      </c>
      <c r="W117" s="73">
        <f t="shared" si="18"/>
        <v>0</v>
      </c>
      <c r="X117" s="34"/>
      <c r="Y117" s="34"/>
    </row>
    <row r="118" spans="1:26" x14ac:dyDescent="0.35">
      <c r="A118" s="8" t="s">
        <v>6</v>
      </c>
      <c r="B118" s="7">
        <v>33455</v>
      </c>
      <c r="C118" s="8">
        <v>13</v>
      </c>
      <c r="D118" s="87">
        <v>1</v>
      </c>
      <c r="E118" s="88">
        <v>9</v>
      </c>
      <c r="F118" s="48">
        <v>0</v>
      </c>
      <c r="G118" s="49">
        <v>10</v>
      </c>
      <c r="H118" s="87">
        <v>0</v>
      </c>
      <c r="I118" s="88">
        <v>10</v>
      </c>
      <c r="J118" s="48">
        <v>0</v>
      </c>
      <c r="K118" s="49">
        <v>10</v>
      </c>
      <c r="L118" s="6">
        <v>135</v>
      </c>
      <c r="N118" s="70">
        <v>13</v>
      </c>
      <c r="O118" s="9">
        <f t="shared" si="14"/>
        <v>1</v>
      </c>
      <c r="P118" s="215">
        <f t="shared" si="15"/>
        <v>39</v>
      </c>
      <c r="Q118" s="81" t="s">
        <v>15</v>
      </c>
      <c r="R118" s="82" t="s">
        <v>15</v>
      </c>
      <c r="S118" s="81" t="s">
        <v>15</v>
      </c>
      <c r="T118" s="82" t="s">
        <v>15</v>
      </c>
      <c r="U118" s="62">
        <f t="shared" si="16"/>
        <v>1</v>
      </c>
      <c r="V118" s="65">
        <f t="shared" si="17"/>
        <v>39</v>
      </c>
      <c r="W118" s="73">
        <f t="shared" si="18"/>
        <v>2.5641025641025639</v>
      </c>
      <c r="X118" s="34"/>
      <c r="Y118" s="34"/>
    </row>
    <row r="119" spans="1:26" x14ac:dyDescent="0.35">
      <c r="A119" s="8" t="s">
        <v>6</v>
      </c>
      <c r="B119" s="7">
        <v>33456</v>
      </c>
      <c r="C119" s="8">
        <v>14</v>
      </c>
      <c r="D119" s="87">
        <v>1</v>
      </c>
      <c r="E119" s="88">
        <v>9</v>
      </c>
      <c r="F119" s="48">
        <v>0</v>
      </c>
      <c r="G119" s="49">
        <v>10</v>
      </c>
      <c r="H119" s="87">
        <v>0</v>
      </c>
      <c r="I119" s="88">
        <v>10</v>
      </c>
      <c r="J119" s="48">
        <v>0</v>
      </c>
      <c r="K119" s="49">
        <v>10</v>
      </c>
      <c r="L119" s="6">
        <v>135</v>
      </c>
      <c r="N119" s="70">
        <v>14</v>
      </c>
      <c r="O119" s="9">
        <f t="shared" si="14"/>
        <v>1</v>
      </c>
      <c r="P119" s="215">
        <f t="shared" si="15"/>
        <v>39</v>
      </c>
      <c r="Q119" s="81" t="s">
        <v>15</v>
      </c>
      <c r="R119" s="82" t="s">
        <v>15</v>
      </c>
      <c r="S119" s="81" t="s">
        <v>15</v>
      </c>
      <c r="T119" s="82" t="s">
        <v>15</v>
      </c>
      <c r="U119" s="62">
        <f t="shared" si="16"/>
        <v>1</v>
      </c>
      <c r="V119" s="65">
        <f t="shared" si="17"/>
        <v>39</v>
      </c>
      <c r="W119" s="73">
        <f t="shared" si="18"/>
        <v>2.5641025641025639</v>
      </c>
      <c r="X119" s="34"/>
      <c r="Y119" s="34"/>
    </row>
    <row r="120" spans="1:26" x14ac:dyDescent="0.35">
      <c r="A120" s="8" t="s">
        <v>6</v>
      </c>
      <c r="B120" s="7">
        <v>33457</v>
      </c>
      <c r="C120" s="8">
        <v>15</v>
      </c>
      <c r="D120" s="87">
        <v>1</v>
      </c>
      <c r="E120" s="88">
        <v>9</v>
      </c>
      <c r="F120" s="48">
        <v>0</v>
      </c>
      <c r="G120" s="49">
        <v>10</v>
      </c>
      <c r="H120" s="87">
        <v>0</v>
      </c>
      <c r="I120" s="88">
        <v>10</v>
      </c>
      <c r="J120" s="48">
        <v>0</v>
      </c>
      <c r="K120" s="49">
        <v>10</v>
      </c>
      <c r="L120" s="6">
        <v>135</v>
      </c>
      <c r="N120" s="70">
        <v>15</v>
      </c>
      <c r="O120" s="9">
        <f t="shared" si="14"/>
        <v>1</v>
      </c>
      <c r="P120" s="215">
        <f t="shared" si="15"/>
        <v>39</v>
      </c>
      <c r="Q120" s="81" t="s">
        <v>15</v>
      </c>
      <c r="R120" s="82" t="s">
        <v>15</v>
      </c>
      <c r="S120" s="81" t="s">
        <v>15</v>
      </c>
      <c r="T120" s="82" t="s">
        <v>15</v>
      </c>
      <c r="U120" s="62">
        <f t="shared" si="16"/>
        <v>1</v>
      </c>
      <c r="V120" s="65">
        <f t="shared" si="17"/>
        <v>39</v>
      </c>
      <c r="W120" s="73">
        <f t="shared" si="18"/>
        <v>2.5641025641025639</v>
      </c>
      <c r="X120" s="34"/>
      <c r="Y120" s="34"/>
    </row>
    <row r="121" spans="1:26" x14ac:dyDescent="0.35">
      <c r="A121" s="8" t="s">
        <v>6</v>
      </c>
      <c r="B121" s="7">
        <v>33458</v>
      </c>
      <c r="C121" s="8">
        <v>16</v>
      </c>
      <c r="D121" s="87">
        <v>1</v>
      </c>
      <c r="E121" s="88">
        <v>9</v>
      </c>
      <c r="F121" s="48">
        <v>0</v>
      </c>
      <c r="G121" s="49">
        <v>10</v>
      </c>
      <c r="H121" s="87">
        <v>0</v>
      </c>
      <c r="I121" s="88">
        <v>10</v>
      </c>
      <c r="J121" s="48">
        <v>0</v>
      </c>
      <c r="K121" s="49">
        <v>10</v>
      </c>
      <c r="L121" s="6">
        <v>135</v>
      </c>
      <c r="N121" s="70">
        <v>16</v>
      </c>
      <c r="O121" s="9">
        <f t="shared" si="14"/>
        <v>1</v>
      </c>
      <c r="P121" s="215">
        <f t="shared" si="15"/>
        <v>39</v>
      </c>
      <c r="Q121" s="81" t="s">
        <v>15</v>
      </c>
      <c r="R121" s="82" t="s">
        <v>15</v>
      </c>
      <c r="S121" s="81" t="s">
        <v>15</v>
      </c>
      <c r="T121" s="82" t="s">
        <v>15</v>
      </c>
      <c r="U121" s="62">
        <f t="shared" si="16"/>
        <v>1</v>
      </c>
      <c r="V121" s="65">
        <f t="shared" si="17"/>
        <v>39</v>
      </c>
      <c r="W121" s="73">
        <f t="shared" si="18"/>
        <v>2.5641025641025639</v>
      </c>
      <c r="X121" s="34"/>
      <c r="Y121" s="34"/>
    </row>
    <row r="122" spans="1:26" x14ac:dyDescent="0.35">
      <c r="A122" s="8" t="s">
        <v>6</v>
      </c>
      <c r="B122" s="7">
        <v>33459</v>
      </c>
      <c r="C122" s="8">
        <v>17</v>
      </c>
      <c r="D122" s="87">
        <v>1</v>
      </c>
      <c r="E122" s="88">
        <v>9</v>
      </c>
      <c r="F122" s="48">
        <v>0</v>
      </c>
      <c r="G122" s="49">
        <v>10</v>
      </c>
      <c r="H122" s="87">
        <v>0</v>
      </c>
      <c r="I122" s="88">
        <v>10</v>
      </c>
      <c r="J122" s="48">
        <v>0</v>
      </c>
      <c r="K122" s="49">
        <v>10</v>
      </c>
      <c r="L122" s="6">
        <v>135</v>
      </c>
      <c r="N122" s="70">
        <v>17</v>
      </c>
      <c r="O122" s="9">
        <f t="shared" si="14"/>
        <v>1</v>
      </c>
      <c r="P122" s="215">
        <f t="shared" si="15"/>
        <v>39</v>
      </c>
      <c r="Q122" s="81" t="s">
        <v>15</v>
      </c>
      <c r="R122" s="82" t="s">
        <v>15</v>
      </c>
      <c r="S122" s="81" t="s">
        <v>15</v>
      </c>
      <c r="T122" s="82" t="s">
        <v>15</v>
      </c>
      <c r="U122" s="62">
        <f t="shared" si="16"/>
        <v>1</v>
      </c>
      <c r="V122" s="65">
        <f t="shared" si="17"/>
        <v>39</v>
      </c>
      <c r="W122" s="73">
        <f t="shared" si="18"/>
        <v>2.5641025641025639</v>
      </c>
      <c r="X122" s="34"/>
      <c r="Y122" s="34"/>
    </row>
    <row r="123" spans="1:26" x14ac:dyDescent="0.35">
      <c r="A123" s="8" t="s">
        <v>6</v>
      </c>
      <c r="B123" s="7">
        <v>33460</v>
      </c>
      <c r="C123" s="8">
        <v>18</v>
      </c>
      <c r="D123" s="87">
        <v>1</v>
      </c>
      <c r="E123" s="88">
        <v>9</v>
      </c>
      <c r="F123" s="48">
        <v>0</v>
      </c>
      <c r="G123" s="49">
        <v>10</v>
      </c>
      <c r="H123" s="87">
        <v>0</v>
      </c>
      <c r="I123" s="88">
        <v>10</v>
      </c>
      <c r="J123" s="48">
        <v>0</v>
      </c>
      <c r="K123" s="49">
        <v>10</v>
      </c>
      <c r="L123" s="6">
        <v>135</v>
      </c>
      <c r="N123" s="70">
        <v>18</v>
      </c>
      <c r="O123" s="9">
        <f t="shared" si="14"/>
        <v>1</v>
      </c>
      <c r="P123" s="215">
        <f t="shared" si="15"/>
        <v>39</v>
      </c>
      <c r="Q123" s="81" t="s">
        <v>15</v>
      </c>
      <c r="R123" s="82" t="s">
        <v>15</v>
      </c>
      <c r="S123" s="81" t="s">
        <v>15</v>
      </c>
      <c r="T123" s="82" t="s">
        <v>15</v>
      </c>
      <c r="U123" s="62">
        <f t="shared" si="16"/>
        <v>1</v>
      </c>
      <c r="V123" s="65">
        <f t="shared" si="17"/>
        <v>39</v>
      </c>
      <c r="W123" s="73">
        <f t="shared" si="18"/>
        <v>2.5641025641025639</v>
      </c>
      <c r="X123" s="34"/>
      <c r="Y123" s="34"/>
    </row>
    <row r="124" spans="1:26" x14ac:dyDescent="0.35">
      <c r="A124" s="8" t="s">
        <v>6</v>
      </c>
      <c r="B124" s="7">
        <v>33461</v>
      </c>
      <c r="C124" s="8">
        <v>19</v>
      </c>
      <c r="D124" s="87">
        <v>1</v>
      </c>
      <c r="E124" s="88">
        <v>9</v>
      </c>
      <c r="F124" s="100">
        <v>0</v>
      </c>
      <c r="G124" s="49">
        <v>10</v>
      </c>
      <c r="H124" s="87">
        <v>0</v>
      </c>
      <c r="I124" s="88">
        <v>10</v>
      </c>
      <c r="J124" s="48">
        <v>0</v>
      </c>
      <c r="K124" s="49">
        <v>10</v>
      </c>
      <c r="L124" s="6">
        <v>135</v>
      </c>
      <c r="N124" s="70">
        <v>19</v>
      </c>
      <c r="O124" s="9">
        <f t="shared" si="14"/>
        <v>1</v>
      </c>
      <c r="P124" s="215">
        <f t="shared" si="15"/>
        <v>39</v>
      </c>
      <c r="Q124" s="81" t="s">
        <v>15</v>
      </c>
      <c r="R124" s="82" t="s">
        <v>15</v>
      </c>
      <c r="S124" s="81" t="s">
        <v>15</v>
      </c>
      <c r="T124" s="82" t="s">
        <v>15</v>
      </c>
      <c r="U124" s="62">
        <f t="shared" si="16"/>
        <v>1</v>
      </c>
      <c r="V124" s="65">
        <f t="shared" si="17"/>
        <v>39</v>
      </c>
      <c r="W124" s="73">
        <f t="shared" si="18"/>
        <v>2.5641025641025639</v>
      </c>
      <c r="X124" s="34"/>
      <c r="Y124" s="34"/>
    </row>
    <row r="125" spans="1:26" ht="15" thickBot="1" x14ac:dyDescent="0.4">
      <c r="A125" s="24" t="s">
        <v>6</v>
      </c>
      <c r="B125" s="19">
        <v>33462</v>
      </c>
      <c r="C125" s="20">
        <v>20</v>
      </c>
      <c r="D125" s="97">
        <v>1</v>
      </c>
      <c r="E125" s="88">
        <v>9</v>
      </c>
      <c r="F125" s="101">
        <v>0</v>
      </c>
      <c r="G125" s="102">
        <v>10</v>
      </c>
      <c r="H125" s="94">
        <v>0</v>
      </c>
      <c r="I125" s="88">
        <v>10</v>
      </c>
      <c r="J125" s="50">
        <v>0</v>
      </c>
      <c r="K125" s="49">
        <v>10</v>
      </c>
      <c r="L125" s="24">
        <v>135</v>
      </c>
      <c r="N125" s="71">
        <v>20</v>
      </c>
      <c r="O125" s="66">
        <f t="shared" si="14"/>
        <v>1</v>
      </c>
      <c r="P125" s="216">
        <f t="shared" si="15"/>
        <v>39</v>
      </c>
      <c r="Q125" s="83" t="s">
        <v>15</v>
      </c>
      <c r="R125" s="84" t="s">
        <v>15</v>
      </c>
      <c r="S125" s="83" t="s">
        <v>15</v>
      </c>
      <c r="T125" s="84" t="s">
        <v>15</v>
      </c>
      <c r="U125" s="62">
        <f t="shared" ref="U125" si="19">O125</f>
        <v>1</v>
      </c>
      <c r="V125" s="65">
        <f t="shared" ref="V125" si="20">P125</f>
        <v>39</v>
      </c>
      <c r="W125" s="73">
        <f t="shared" ref="W125" si="21">(U125/V125)*100</f>
        <v>2.5641025641025639</v>
      </c>
      <c r="X125" s="34"/>
      <c r="Y125" s="34"/>
    </row>
    <row r="126" spans="1:26" ht="15" thickTop="1" x14ac:dyDescent="0.3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8"/>
      <c r="L126" s="78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7"/>
    </row>
    <row r="127" spans="1:26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26" x14ac:dyDescent="0.3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x14ac:dyDescent="0.3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8.5" x14ac:dyDescent="0.45">
      <c r="A130" s="212" t="s">
        <v>77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" thickBot="1" x14ac:dyDescent="0.4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31.5" customHeight="1" thickTop="1" thickBot="1" x14ac:dyDescent="0.4">
      <c r="A132" s="400" t="s">
        <v>79</v>
      </c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2"/>
      <c r="N132" s="400" t="s">
        <v>80</v>
      </c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2"/>
    </row>
    <row r="133" spans="1:26" ht="16.5" customHeight="1" thickTop="1" thickBot="1" x14ac:dyDescent="0.4">
      <c r="A133" s="408" t="s">
        <v>3</v>
      </c>
      <c r="B133" s="369" t="s">
        <v>0</v>
      </c>
      <c r="C133" s="369" t="s">
        <v>1</v>
      </c>
      <c r="D133" s="393" t="s">
        <v>7</v>
      </c>
      <c r="E133" s="414"/>
      <c r="F133" s="414"/>
      <c r="G133" s="414"/>
      <c r="H133" s="414"/>
      <c r="I133" s="414"/>
      <c r="J133" s="414"/>
      <c r="K133" s="394"/>
      <c r="L133" s="25"/>
      <c r="N133" s="408" t="s">
        <v>3</v>
      </c>
      <c r="O133" s="369" t="s">
        <v>0</v>
      </c>
      <c r="P133" s="369" t="s">
        <v>1</v>
      </c>
      <c r="Q133" s="403" t="s">
        <v>7</v>
      </c>
      <c r="R133" s="404"/>
      <c r="S133" s="404"/>
      <c r="T133" s="404"/>
      <c r="U133" s="404"/>
      <c r="V133" s="404"/>
      <c r="W133" s="404"/>
      <c r="X133" s="405"/>
      <c r="Y133" s="25"/>
    </row>
    <row r="134" spans="1:26" ht="57.75" customHeight="1" thickTop="1" thickBot="1" x14ac:dyDescent="0.4">
      <c r="A134" s="409"/>
      <c r="B134" s="370"/>
      <c r="C134" s="370"/>
      <c r="D134" s="411" t="s">
        <v>61</v>
      </c>
      <c r="E134" s="412"/>
      <c r="F134" s="411" t="s">
        <v>62</v>
      </c>
      <c r="G134" s="412"/>
      <c r="H134" s="411" t="s">
        <v>63</v>
      </c>
      <c r="I134" s="412"/>
      <c r="J134" s="411" t="s">
        <v>64</v>
      </c>
      <c r="K134" s="412"/>
      <c r="L134" s="13" t="s">
        <v>2</v>
      </c>
      <c r="N134" s="409"/>
      <c r="O134" s="370"/>
      <c r="P134" s="370"/>
      <c r="Q134" s="411" t="s">
        <v>61</v>
      </c>
      <c r="R134" s="412"/>
      <c r="S134" s="411" t="s">
        <v>62</v>
      </c>
      <c r="T134" s="412"/>
      <c r="U134" s="411" t="s">
        <v>63</v>
      </c>
      <c r="V134" s="412"/>
      <c r="W134" s="411" t="s">
        <v>64</v>
      </c>
      <c r="X134" s="412"/>
      <c r="Y134" s="13" t="s">
        <v>2</v>
      </c>
    </row>
    <row r="135" spans="1:26" ht="75.75" customHeight="1" thickTop="1" thickBot="1" x14ac:dyDescent="0.4">
      <c r="A135" s="410"/>
      <c r="B135" s="371"/>
      <c r="C135" s="371"/>
      <c r="D135" s="14" t="s">
        <v>4</v>
      </c>
      <c r="E135" s="15" t="s">
        <v>8</v>
      </c>
      <c r="F135" s="14" t="s">
        <v>4</v>
      </c>
      <c r="G135" s="15" t="s">
        <v>8</v>
      </c>
      <c r="H135" s="14" t="s">
        <v>4</v>
      </c>
      <c r="I135" s="15" t="s">
        <v>8</v>
      </c>
      <c r="J135" s="14" t="s">
        <v>4</v>
      </c>
      <c r="K135" s="15" t="s">
        <v>8</v>
      </c>
      <c r="L135" s="13" t="s">
        <v>5</v>
      </c>
      <c r="N135" s="410"/>
      <c r="O135" s="370"/>
      <c r="P135" s="371"/>
      <c r="Q135" s="14" t="s">
        <v>4</v>
      </c>
      <c r="R135" s="15" t="s">
        <v>8</v>
      </c>
      <c r="S135" s="14" t="s">
        <v>4</v>
      </c>
      <c r="T135" s="15" t="s">
        <v>8</v>
      </c>
      <c r="U135" s="14" t="s">
        <v>4</v>
      </c>
      <c r="V135" s="15" t="s">
        <v>8</v>
      </c>
      <c r="W135" s="14" t="s">
        <v>4</v>
      </c>
      <c r="X135" s="15" t="s">
        <v>8</v>
      </c>
      <c r="Y135" s="13" t="s">
        <v>5</v>
      </c>
    </row>
    <row r="136" spans="1:26" ht="15.5" thickTop="1" thickBot="1" x14ac:dyDescent="0.4">
      <c r="A136" s="18" t="s">
        <v>6</v>
      </c>
      <c r="B136" s="2">
        <v>33443</v>
      </c>
      <c r="C136" s="3">
        <v>1</v>
      </c>
      <c r="D136" s="4">
        <v>0</v>
      </c>
      <c r="E136" s="5">
        <v>9</v>
      </c>
      <c r="F136" s="4">
        <v>0</v>
      </c>
      <c r="G136" s="5">
        <v>9</v>
      </c>
      <c r="H136" s="92">
        <v>0</v>
      </c>
      <c r="I136" s="93">
        <v>10</v>
      </c>
      <c r="J136" s="16">
        <v>0</v>
      </c>
      <c r="K136" s="17">
        <v>10</v>
      </c>
      <c r="L136" s="6">
        <v>135</v>
      </c>
      <c r="N136" s="18" t="s">
        <v>10</v>
      </c>
      <c r="O136" s="2">
        <v>33494</v>
      </c>
      <c r="P136" s="3">
        <v>1</v>
      </c>
      <c r="Q136" s="92">
        <v>0</v>
      </c>
      <c r="R136" s="93">
        <v>10</v>
      </c>
      <c r="S136" s="16">
        <v>0</v>
      </c>
      <c r="T136" s="17">
        <v>10</v>
      </c>
      <c r="U136" s="92">
        <v>0</v>
      </c>
      <c r="V136" s="93">
        <v>10</v>
      </c>
      <c r="W136" s="16">
        <v>0</v>
      </c>
      <c r="X136" s="17">
        <v>10</v>
      </c>
      <c r="Y136" s="6">
        <v>144</v>
      </c>
    </row>
    <row r="137" spans="1:26" ht="15" thickTop="1" x14ac:dyDescent="0.35">
      <c r="A137" s="8" t="s">
        <v>6</v>
      </c>
      <c r="B137" s="7">
        <v>33444</v>
      </c>
      <c r="C137" s="8">
        <v>2</v>
      </c>
      <c r="D137" s="9">
        <v>0</v>
      </c>
      <c r="E137" s="10">
        <v>9</v>
      </c>
      <c r="F137" s="9">
        <v>0</v>
      </c>
      <c r="G137" s="10">
        <v>9</v>
      </c>
      <c r="H137" s="87">
        <v>0</v>
      </c>
      <c r="I137" s="88">
        <v>10</v>
      </c>
      <c r="J137" s="9">
        <v>0</v>
      </c>
      <c r="K137" s="10">
        <v>10</v>
      </c>
      <c r="L137" s="6">
        <v>135</v>
      </c>
      <c r="N137" s="8" t="s">
        <v>10</v>
      </c>
      <c r="O137" s="28">
        <v>33495</v>
      </c>
      <c r="P137" s="8">
        <v>2</v>
      </c>
      <c r="Q137" s="87">
        <v>0</v>
      </c>
      <c r="R137" s="88">
        <v>10</v>
      </c>
      <c r="S137" s="9">
        <v>0</v>
      </c>
      <c r="T137" s="10">
        <v>10</v>
      </c>
      <c r="U137" s="87">
        <v>0</v>
      </c>
      <c r="V137" s="88">
        <v>10</v>
      </c>
      <c r="W137" s="9">
        <v>0</v>
      </c>
      <c r="X137" s="10">
        <v>10</v>
      </c>
      <c r="Y137" s="6">
        <v>144</v>
      </c>
    </row>
    <row r="138" spans="1:26" x14ac:dyDescent="0.35">
      <c r="A138" s="8" t="s">
        <v>6</v>
      </c>
      <c r="B138" s="7">
        <v>33445</v>
      </c>
      <c r="C138" s="8">
        <v>3</v>
      </c>
      <c r="D138" s="9">
        <v>0</v>
      </c>
      <c r="E138" s="10">
        <v>9</v>
      </c>
      <c r="F138" s="9">
        <v>0</v>
      </c>
      <c r="G138" s="10">
        <v>9</v>
      </c>
      <c r="H138" s="87">
        <v>0</v>
      </c>
      <c r="I138" s="88">
        <v>10</v>
      </c>
      <c r="J138" s="9">
        <v>0</v>
      </c>
      <c r="K138" s="10">
        <v>10</v>
      </c>
      <c r="L138" s="6">
        <v>135</v>
      </c>
      <c r="N138" s="8" t="s">
        <v>10</v>
      </c>
      <c r="O138" s="7">
        <v>33496</v>
      </c>
      <c r="P138" s="8">
        <v>3</v>
      </c>
      <c r="Q138" s="87">
        <v>0</v>
      </c>
      <c r="R138" s="88">
        <v>10</v>
      </c>
      <c r="S138" s="9">
        <v>0</v>
      </c>
      <c r="T138" s="10">
        <v>10</v>
      </c>
      <c r="U138" s="87">
        <v>0</v>
      </c>
      <c r="V138" s="88">
        <v>10</v>
      </c>
      <c r="W138" s="9">
        <v>0</v>
      </c>
      <c r="X138" s="10">
        <v>10</v>
      </c>
      <c r="Y138" s="6">
        <v>144</v>
      </c>
    </row>
    <row r="139" spans="1:26" x14ac:dyDescent="0.35">
      <c r="A139" s="8" t="s">
        <v>6</v>
      </c>
      <c r="B139" s="7">
        <v>33446</v>
      </c>
      <c r="C139" s="8">
        <v>4</v>
      </c>
      <c r="D139" s="9">
        <v>0</v>
      </c>
      <c r="E139" s="10">
        <v>9</v>
      </c>
      <c r="F139" s="9">
        <v>0</v>
      </c>
      <c r="G139" s="10">
        <v>9</v>
      </c>
      <c r="H139" s="87">
        <v>0</v>
      </c>
      <c r="I139" s="88">
        <v>10</v>
      </c>
      <c r="J139" s="9">
        <v>0</v>
      </c>
      <c r="K139" s="10">
        <v>10</v>
      </c>
      <c r="L139" s="6">
        <v>135</v>
      </c>
      <c r="N139" s="8" t="s">
        <v>10</v>
      </c>
      <c r="O139" s="7">
        <v>33497</v>
      </c>
      <c r="P139" s="8">
        <v>4</v>
      </c>
      <c r="Q139" s="87">
        <v>0</v>
      </c>
      <c r="R139" s="88">
        <v>10</v>
      </c>
      <c r="S139" s="9">
        <v>0</v>
      </c>
      <c r="T139" s="10">
        <v>10</v>
      </c>
      <c r="U139" s="87">
        <v>0</v>
      </c>
      <c r="V139" s="88">
        <v>10</v>
      </c>
      <c r="W139" s="9">
        <v>0</v>
      </c>
      <c r="X139" s="10">
        <v>10</v>
      </c>
      <c r="Y139" s="6">
        <v>144</v>
      </c>
    </row>
    <row r="140" spans="1:26" x14ac:dyDescent="0.35">
      <c r="A140" s="8" t="s">
        <v>6</v>
      </c>
      <c r="B140" s="7">
        <v>33447</v>
      </c>
      <c r="C140" s="8">
        <v>5</v>
      </c>
      <c r="D140" s="9">
        <v>0</v>
      </c>
      <c r="E140" s="10">
        <v>9</v>
      </c>
      <c r="F140" s="9">
        <v>0</v>
      </c>
      <c r="G140" s="10">
        <v>9</v>
      </c>
      <c r="H140" s="87">
        <v>0</v>
      </c>
      <c r="I140" s="88">
        <v>10</v>
      </c>
      <c r="J140" s="9">
        <v>0</v>
      </c>
      <c r="K140" s="10">
        <v>10</v>
      </c>
      <c r="L140" s="6">
        <v>135</v>
      </c>
      <c r="N140" s="8" t="s">
        <v>10</v>
      </c>
      <c r="O140" s="7">
        <v>33498</v>
      </c>
      <c r="P140" s="8">
        <v>5</v>
      </c>
      <c r="Q140" s="87">
        <v>0</v>
      </c>
      <c r="R140" s="88">
        <v>10</v>
      </c>
      <c r="S140" s="9">
        <v>0</v>
      </c>
      <c r="T140" s="10">
        <v>10</v>
      </c>
      <c r="U140" s="87">
        <v>0</v>
      </c>
      <c r="V140" s="88">
        <v>10</v>
      </c>
      <c r="W140" s="9">
        <v>0</v>
      </c>
      <c r="X140" s="10">
        <v>10</v>
      </c>
      <c r="Y140" s="6">
        <v>144</v>
      </c>
    </row>
    <row r="141" spans="1:26" x14ac:dyDescent="0.35">
      <c r="A141" s="8" t="s">
        <v>6</v>
      </c>
      <c r="B141" s="7">
        <v>33448</v>
      </c>
      <c r="C141" s="8">
        <v>6</v>
      </c>
      <c r="D141" s="9">
        <v>0</v>
      </c>
      <c r="E141" s="10">
        <v>9</v>
      </c>
      <c r="F141" s="9">
        <v>0</v>
      </c>
      <c r="G141" s="10">
        <v>9</v>
      </c>
      <c r="H141" s="87">
        <v>0</v>
      </c>
      <c r="I141" s="88">
        <v>10</v>
      </c>
      <c r="J141" s="9">
        <v>0</v>
      </c>
      <c r="K141" s="10">
        <v>10</v>
      </c>
      <c r="L141" s="6">
        <v>135</v>
      </c>
      <c r="N141" s="8" t="s">
        <v>10</v>
      </c>
      <c r="O141" s="7">
        <v>33499</v>
      </c>
      <c r="P141" s="8">
        <v>6</v>
      </c>
      <c r="Q141" s="87">
        <v>0</v>
      </c>
      <c r="R141" s="88">
        <v>10</v>
      </c>
      <c r="S141" s="9">
        <v>0</v>
      </c>
      <c r="T141" s="10">
        <v>10</v>
      </c>
      <c r="U141" s="87">
        <v>0</v>
      </c>
      <c r="V141" s="88">
        <v>10</v>
      </c>
      <c r="W141" s="9">
        <v>0</v>
      </c>
      <c r="X141" s="10">
        <v>10</v>
      </c>
      <c r="Y141" s="6">
        <v>144</v>
      </c>
    </row>
    <row r="142" spans="1:26" x14ac:dyDescent="0.35">
      <c r="A142" s="8" t="s">
        <v>6</v>
      </c>
      <c r="B142" s="7">
        <v>33449</v>
      </c>
      <c r="C142" s="8">
        <v>7</v>
      </c>
      <c r="D142" s="9">
        <v>0</v>
      </c>
      <c r="E142" s="10">
        <v>9</v>
      </c>
      <c r="F142" s="9">
        <v>0</v>
      </c>
      <c r="G142" s="10">
        <v>9</v>
      </c>
      <c r="H142" s="87">
        <v>0</v>
      </c>
      <c r="I142" s="88">
        <v>10</v>
      </c>
      <c r="J142" s="9">
        <v>0</v>
      </c>
      <c r="K142" s="10">
        <v>10</v>
      </c>
      <c r="L142" s="6">
        <v>135</v>
      </c>
      <c r="N142" s="8" t="s">
        <v>10</v>
      </c>
      <c r="O142" s="7">
        <v>33500</v>
      </c>
      <c r="P142" s="8">
        <v>7</v>
      </c>
      <c r="Q142" s="87">
        <v>0</v>
      </c>
      <c r="R142" s="88">
        <v>10</v>
      </c>
      <c r="S142" s="9">
        <v>0</v>
      </c>
      <c r="T142" s="10">
        <v>10</v>
      </c>
      <c r="U142" s="87">
        <v>0</v>
      </c>
      <c r="V142" s="88">
        <v>10</v>
      </c>
      <c r="W142" s="9">
        <v>0</v>
      </c>
      <c r="X142" s="10">
        <v>10</v>
      </c>
      <c r="Y142" s="6">
        <v>144</v>
      </c>
    </row>
    <row r="143" spans="1:26" x14ac:dyDescent="0.35">
      <c r="A143" s="8" t="s">
        <v>6</v>
      </c>
      <c r="B143" s="7">
        <v>33450</v>
      </c>
      <c r="C143" s="8">
        <v>8</v>
      </c>
      <c r="D143" s="9">
        <v>0</v>
      </c>
      <c r="E143" s="10">
        <v>9</v>
      </c>
      <c r="F143" s="9">
        <v>0</v>
      </c>
      <c r="G143" s="10">
        <v>9</v>
      </c>
      <c r="H143" s="87">
        <v>0</v>
      </c>
      <c r="I143" s="88">
        <v>10</v>
      </c>
      <c r="J143" s="9">
        <v>0</v>
      </c>
      <c r="K143" s="10">
        <v>10</v>
      </c>
      <c r="L143" s="6">
        <v>135</v>
      </c>
      <c r="N143" s="8" t="s">
        <v>10</v>
      </c>
      <c r="O143" s="7">
        <v>33501</v>
      </c>
      <c r="P143" s="8">
        <v>8</v>
      </c>
      <c r="Q143" s="87">
        <v>0</v>
      </c>
      <c r="R143" s="88">
        <v>10</v>
      </c>
      <c r="S143" s="9">
        <v>1</v>
      </c>
      <c r="T143" s="10">
        <v>10</v>
      </c>
      <c r="U143" s="87">
        <v>0</v>
      </c>
      <c r="V143" s="88">
        <v>10</v>
      </c>
      <c r="W143" s="9">
        <v>0</v>
      </c>
      <c r="X143" s="10">
        <v>10</v>
      </c>
      <c r="Y143" s="6">
        <v>144</v>
      </c>
    </row>
    <row r="144" spans="1:26" x14ac:dyDescent="0.35">
      <c r="A144" s="8" t="s">
        <v>6</v>
      </c>
      <c r="B144" s="7">
        <v>33451</v>
      </c>
      <c r="C144" s="8">
        <v>9</v>
      </c>
      <c r="D144" s="9">
        <v>0</v>
      </c>
      <c r="E144" s="10">
        <v>9</v>
      </c>
      <c r="F144" s="9">
        <v>0</v>
      </c>
      <c r="G144" s="10">
        <v>9</v>
      </c>
      <c r="H144" s="87">
        <v>0</v>
      </c>
      <c r="I144" s="88">
        <v>10</v>
      </c>
      <c r="J144" s="9">
        <v>0</v>
      </c>
      <c r="K144" s="10">
        <v>10</v>
      </c>
      <c r="L144" s="6">
        <v>135</v>
      </c>
      <c r="N144" s="8" t="s">
        <v>10</v>
      </c>
      <c r="O144" s="7">
        <v>33502</v>
      </c>
      <c r="P144" s="8">
        <v>9</v>
      </c>
      <c r="Q144" s="87">
        <v>0</v>
      </c>
      <c r="R144" s="88">
        <v>10</v>
      </c>
      <c r="S144" s="9">
        <v>1</v>
      </c>
      <c r="T144" s="10">
        <v>10</v>
      </c>
      <c r="U144" s="87">
        <v>0</v>
      </c>
      <c r="V144" s="88">
        <v>10</v>
      </c>
      <c r="W144" s="9">
        <v>0</v>
      </c>
      <c r="X144" s="10">
        <v>10</v>
      </c>
      <c r="Y144" s="6">
        <v>144</v>
      </c>
    </row>
    <row r="145" spans="1:25" x14ac:dyDescent="0.35">
      <c r="A145" s="8" t="s">
        <v>6</v>
      </c>
      <c r="B145" s="7">
        <v>33452</v>
      </c>
      <c r="C145" s="8">
        <v>10</v>
      </c>
      <c r="D145" s="9">
        <v>0</v>
      </c>
      <c r="E145" s="10">
        <v>9</v>
      </c>
      <c r="F145" s="9">
        <v>0</v>
      </c>
      <c r="G145" s="10">
        <v>9</v>
      </c>
      <c r="H145" s="87">
        <v>0</v>
      </c>
      <c r="I145" s="88">
        <v>10</v>
      </c>
      <c r="J145" s="9">
        <v>0</v>
      </c>
      <c r="K145" s="10">
        <v>10</v>
      </c>
      <c r="L145" s="6">
        <v>135</v>
      </c>
      <c r="N145" s="8" t="s">
        <v>10</v>
      </c>
      <c r="O145" s="7">
        <v>33503</v>
      </c>
      <c r="P145" s="8">
        <v>10</v>
      </c>
      <c r="Q145" s="87">
        <v>0</v>
      </c>
      <c r="R145" s="88">
        <v>10</v>
      </c>
      <c r="S145" s="9">
        <v>1</v>
      </c>
      <c r="T145" s="10">
        <v>10</v>
      </c>
      <c r="U145" s="87">
        <v>0</v>
      </c>
      <c r="V145" s="88">
        <v>10</v>
      </c>
      <c r="W145" s="9">
        <v>0</v>
      </c>
      <c r="X145" s="10">
        <v>10</v>
      </c>
      <c r="Y145" s="6">
        <v>144</v>
      </c>
    </row>
    <row r="146" spans="1:25" x14ac:dyDescent="0.35">
      <c r="A146" s="8" t="s">
        <v>6</v>
      </c>
      <c r="B146" s="7">
        <v>33453</v>
      </c>
      <c r="C146" s="8">
        <v>11</v>
      </c>
      <c r="D146" s="9">
        <v>0</v>
      </c>
      <c r="E146" s="10">
        <v>9</v>
      </c>
      <c r="F146" s="9">
        <v>0</v>
      </c>
      <c r="G146" s="10">
        <v>9</v>
      </c>
      <c r="H146" s="87">
        <v>0</v>
      </c>
      <c r="I146" s="88">
        <v>10</v>
      </c>
      <c r="J146" s="9">
        <v>0</v>
      </c>
      <c r="K146" s="10">
        <v>10</v>
      </c>
      <c r="L146" s="6">
        <v>135</v>
      </c>
      <c r="N146" s="8" t="s">
        <v>10</v>
      </c>
      <c r="O146" s="7">
        <v>33504</v>
      </c>
      <c r="P146" s="8">
        <v>11</v>
      </c>
      <c r="Q146" s="87">
        <v>0</v>
      </c>
      <c r="R146" s="88">
        <v>10</v>
      </c>
      <c r="S146" s="9">
        <v>1</v>
      </c>
      <c r="T146" s="10">
        <v>10</v>
      </c>
      <c r="U146" s="87">
        <v>0</v>
      </c>
      <c r="V146" s="88">
        <v>10</v>
      </c>
      <c r="W146" s="9">
        <v>0</v>
      </c>
      <c r="X146" s="10">
        <v>10</v>
      </c>
      <c r="Y146" s="6">
        <v>144</v>
      </c>
    </row>
    <row r="147" spans="1:25" x14ac:dyDescent="0.35">
      <c r="A147" s="8" t="s">
        <v>6</v>
      </c>
      <c r="B147" s="7">
        <v>33454</v>
      </c>
      <c r="C147" s="8">
        <v>12</v>
      </c>
      <c r="D147" s="9">
        <v>0</v>
      </c>
      <c r="E147" s="10">
        <v>9</v>
      </c>
      <c r="F147" s="9">
        <v>0</v>
      </c>
      <c r="G147" s="10">
        <v>9</v>
      </c>
      <c r="H147" s="87">
        <v>0</v>
      </c>
      <c r="I147" s="88">
        <v>10</v>
      </c>
      <c r="J147" s="9">
        <v>0</v>
      </c>
      <c r="K147" s="10">
        <v>10</v>
      </c>
      <c r="L147" s="6">
        <v>135</v>
      </c>
      <c r="N147" s="8" t="s">
        <v>10</v>
      </c>
      <c r="O147" s="7">
        <v>33505</v>
      </c>
      <c r="P147" s="8">
        <v>12</v>
      </c>
      <c r="Q147" s="87">
        <v>0</v>
      </c>
      <c r="R147" s="88">
        <v>10</v>
      </c>
      <c r="S147" s="9">
        <v>1</v>
      </c>
      <c r="T147" s="10">
        <v>10</v>
      </c>
      <c r="U147" s="87">
        <v>0</v>
      </c>
      <c r="V147" s="88">
        <v>10</v>
      </c>
      <c r="W147" s="9">
        <v>0</v>
      </c>
      <c r="X147" s="10">
        <v>10</v>
      </c>
      <c r="Y147" s="6">
        <v>144</v>
      </c>
    </row>
    <row r="148" spans="1:25" x14ac:dyDescent="0.35">
      <c r="A148" s="8" t="s">
        <v>6</v>
      </c>
      <c r="B148" s="7">
        <v>33455</v>
      </c>
      <c r="C148" s="8">
        <v>13</v>
      </c>
      <c r="D148" s="9">
        <v>0</v>
      </c>
      <c r="E148" s="10">
        <v>9</v>
      </c>
      <c r="F148" s="9">
        <v>0</v>
      </c>
      <c r="G148" s="10">
        <v>9</v>
      </c>
      <c r="H148" s="87">
        <v>0</v>
      </c>
      <c r="I148" s="88">
        <v>10</v>
      </c>
      <c r="J148" s="9">
        <v>0</v>
      </c>
      <c r="K148" s="10">
        <v>10</v>
      </c>
      <c r="L148" s="6">
        <v>135</v>
      </c>
      <c r="N148" s="8" t="s">
        <v>10</v>
      </c>
      <c r="O148" s="7">
        <v>33506</v>
      </c>
      <c r="P148" s="8">
        <v>13</v>
      </c>
      <c r="Q148" s="87">
        <v>0</v>
      </c>
      <c r="R148" s="88">
        <v>10</v>
      </c>
      <c r="S148" s="9">
        <v>1</v>
      </c>
      <c r="T148" s="10">
        <v>10</v>
      </c>
      <c r="U148" s="87">
        <v>0</v>
      </c>
      <c r="V148" s="88">
        <v>10</v>
      </c>
      <c r="W148" s="9">
        <v>0</v>
      </c>
      <c r="X148" s="10">
        <v>10</v>
      </c>
      <c r="Y148" s="6">
        <v>144</v>
      </c>
    </row>
    <row r="149" spans="1:25" x14ac:dyDescent="0.35">
      <c r="A149" s="8" t="s">
        <v>6</v>
      </c>
      <c r="B149" s="7">
        <v>33456</v>
      </c>
      <c r="C149" s="8">
        <v>14</v>
      </c>
      <c r="D149" s="9">
        <v>0</v>
      </c>
      <c r="E149" s="10">
        <v>9</v>
      </c>
      <c r="F149" s="9">
        <v>0</v>
      </c>
      <c r="G149" s="10">
        <v>9</v>
      </c>
      <c r="H149" s="87">
        <v>0</v>
      </c>
      <c r="I149" s="88">
        <v>10</v>
      </c>
      <c r="J149" s="9">
        <v>0</v>
      </c>
      <c r="K149" s="10">
        <v>10</v>
      </c>
      <c r="L149" s="6">
        <v>135</v>
      </c>
      <c r="N149" s="8" t="s">
        <v>10</v>
      </c>
      <c r="O149" s="7">
        <v>33507</v>
      </c>
      <c r="P149" s="8">
        <v>14</v>
      </c>
      <c r="Q149" s="87">
        <v>0</v>
      </c>
      <c r="R149" s="88">
        <v>10</v>
      </c>
      <c r="S149" s="9">
        <v>1</v>
      </c>
      <c r="T149" s="10">
        <v>10</v>
      </c>
      <c r="U149" s="87">
        <v>0</v>
      </c>
      <c r="V149" s="88">
        <v>10</v>
      </c>
      <c r="W149" s="9">
        <v>0</v>
      </c>
      <c r="X149" s="10">
        <v>10</v>
      </c>
      <c r="Y149" s="6">
        <v>144</v>
      </c>
    </row>
    <row r="150" spans="1:25" x14ac:dyDescent="0.35">
      <c r="A150" s="8" t="s">
        <v>6</v>
      </c>
      <c r="B150" s="7">
        <v>33457</v>
      </c>
      <c r="C150" s="8">
        <v>15</v>
      </c>
      <c r="D150" s="9">
        <v>0</v>
      </c>
      <c r="E150" s="10">
        <v>9</v>
      </c>
      <c r="F150" s="9">
        <v>0</v>
      </c>
      <c r="G150" s="10">
        <v>9</v>
      </c>
      <c r="H150" s="87">
        <v>0</v>
      </c>
      <c r="I150" s="88">
        <v>10</v>
      </c>
      <c r="J150" s="9">
        <v>0</v>
      </c>
      <c r="K150" s="10">
        <v>10</v>
      </c>
      <c r="L150" s="6">
        <v>135</v>
      </c>
      <c r="N150" s="8" t="s">
        <v>10</v>
      </c>
      <c r="O150" s="7">
        <v>33508</v>
      </c>
      <c r="P150" s="8">
        <v>15</v>
      </c>
      <c r="Q150" s="87">
        <v>1</v>
      </c>
      <c r="R150" s="88">
        <v>10</v>
      </c>
      <c r="S150" s="9">
        <v>1</v>
      </c>
      <c r="T150" s="10">
        <v>10</v>
      </c>
      <c r="U150" s="87">
        <v>0</v>
      </c>
      <c r="V150" s="88">
        <v>10</v>
      </c>
      <c r="W150" s="9">
        <v>0</v>
      </c>
      <c r="X150" s="10">
        <v>10</v>
      </c>
      <c r="Y150" s="6">
        <v>144</v>
      </c>
    </row>
    <row r="151" spans="1:25" x14ac:dyDescent="0.35">
      <c r="A151" s="8" t="s">
        <v>6</v>
      </c>
      <c r="B151" s="7">
        <v>33458</v>
      </c>
      <c r="C151" s="8">
        <v>16</v>
      </c>
      <c r="D151" s="9">
        <v>0</v>
      </c>
      <c r="E151" s="10">
        <v>9</v>
      </c>
      <c r="F151" s="9">
        <v>0</v>
      </c>
      <c r="G151" s="10">
        <v>9</v>
      </c>
      <c r="H151" s="87">
        <v>0</v>
      </c>
      <c r="I151" s="88">
        <v>10</v>
      </c>
      <c r="J151" s="9">
        <v>0</v>
      </c>
      <c r="K151" s="10">
        <v>10</v>
      </c>
      <c r="L151" s="6">
        <v>135</v>
      </c>
      <c r="N151" s="8" t="s">
        <v>10</v>
      </c>
      <c r="O151" s="7">
        <v>33509</v>
      </c>
      <c r="P151" s="8">
        <v>16</v>
      </c>
      <c r="Q151" s="87">
        <v>1</v>
      </c>
      <c r="R151" s="88">
        <v>10</v>
      </c>
      <c r="S151" s="9">
        <v>1</v>
      </c>
      <c r="T151" s="10">
        <v>10</v>
      </c>
      <c r="U151" s="87">
        <v>0</v>
      </c>
      <c r="V151" s="88">
        <v>10</v>
      </c>
      <c r="W151" s="9">
        <v>0</v>
      </c>
      <c r="X151" s="10">
        <v>10</v>
      </c>
      <c r="Y151" s="6">
        <v>144</v>
      </c>
    </row>
    <row r="152" spans="1:25" x14ac:dyDescent="0.35">
      <c r="A152" s="8" t="s">
        <v>6</v>
      </c>
      <c r="B152" s="7">
        <v>33459</v>
      </c>
      <c r="C152" s="8">
        <v>17</v>
      </c>
      <c r="D152" s="9">
        <v>0</v>
      </c>
      <c r="E152" s="10">
        <v>9</v>
      </c>
      <c r="F152" s="9">
        <v>0</v>
      </c>
      <c r="G152" s="10">
        <v>9</v>
      </c>
      <c r="H152" s="87">
        <v>0</v>
      </c>
      <c r="I152" s="88">
        <v>10</v>
      </c>
      <c r="J152" s="9">
        <v>0</v>
      </c>
      <c r="K152" s="10">
        <v>10</v>
      </c>
      <c r="L152" s="6">
        <v>135</v>
      </c>
      <c r="N152" s="8" t="s">
        <v>10</v>
      </c>
      <c r="O152" s="7">
        <v>33510</v>
      </c>
      <c r="P152" s="8">
        <v>17</v>
      </c>
      <c r="Q152" s="87">
        <v>1</v>
      </c>
      <c r="R152" s="88">
        <v>10</v>
      </c>
      <c r="S152" s="9">
        <v>1</v>
      </c>
      <c r="T152" s="10">
        <v>10</v>
      </c>
      <c r="U152" s="87">
        <v>0</v>
      </c>
      <c r="V152" s="88">
        <v>10</v>
      </c>
      <c r="W152" s="9">
        <v>0</v>
      </c>
      <c r="X152" s="10">
        <v>10</v>
      </c>
      <c r="Y152" s="6">
        <v>144</v>
      </c>
    </row>
    <row r="153" spans="1:25" x14ac:dyDescent="0.35">
      <c r="A153" s="8" t="s">
        <v>6</v>
      </c>
      <c r="B153" s="7">
        <v>33460</v>
      </c>
      <c r="C153" s="8">
        <v>18</v>
      </c>
      <c r="D153" s="9">
        <v>0</v>
      </c>
      <c r="E153" s="10">
        <v>9</v>
      </c>
      <c r="F153" s="9">
        <v>0</v>
      </c>
      <c r="G153" s="10">
        <v>9</v>
      </c>
      <c r="H153" s="87">
        <v>0</v>
      </c>
      <c r="I153" s="88">
        <v>10</v>
      </c>
      <c r="J153" s="9">
        <v>0</v>
      </c>
      <c r="K153" s="10">
        <v>10</v>
      </c>
      <c r="L153" s="6">
        <v>135</v>
      </c>
      <c r="N153" s="8" t="s">
        <v>10</v>
      </c>
      <c r="O153" s="29">
        <v>33511</v>
      </c>
      <c r="P153" s="8">
        <v>18</v>
      </c>
      <c r="Q153" s="87">
        <v>1</v>
      </c>
      <c r="R153" s="88">
        <v>10</v>
      </c>
      <c r="S153" s="9">
        <v>1</v>
      </c>
      <c r="T153" s="10">
        <v>10</v>
      </c>
      <c r="U153" s="87">
        <v>0</v>
      </c>
      <c r="V153" s="88">
        <v>10</v>
      </c>
      <c r="W153" s="9">
        <v>0</v>
      </c>
      <c r="X153" s="10">
        <v>10</v>
      </c>
      <c r="Y153" s="6">
        <v>144</v>
      </c>
    </row>
    <row r="154" spans="1:25" x14ac:dyDescent="0.35">
      <c r="A154" s="8" t="s">
        <v>6</v>
      </c>
      <c r="B154" s="7">
        <v>33461</v>
      </c>
      <c r="C154" s="8">
        <v>19</v>
      </c>
      <c r="D154" s="9">
        <v>0</v>
      </c>
      <c r="E154" s="10">
        <v>9</v>
      </c>
      <c r="F154" s="11">
        <v>0</v>
      </c>
      <c r="G154" s="10">
        <v>9</v>
      </c>
      <c r="H154" s="87">
        <v>0</v>
      </c>
      <c r="I154" s="88">
        <v>10</v>
      </c>
      <c r="J154" s="9">
        <v>0</v>
      </c>
      <c r="K154" s="10">
        <v>10</v>
      </c>
      <c r="L154" s="6">
        <v>135</v>
      </c>
      <c r="N154" s="8" t="s">
        <v>10</v>
      </c>
      <c r="O154" s="7">
        <v>33512</v>
      </c>
      <c r="P154" s="8">
        <v>19</v>
      </c>
      <c r="Q154" s="87">
        <v>1</v>
      </c>
      <c r="R154" s="88">
        <v>10</v>
      </c>
      <c r="S154" s="9">
        <v>1</v>
      </c>
      <c r="T154" s="10">
        <v>10</v>
      </c>
      <c r="U154" s="87">
        <v>0</v>
      </c>
      <c r="V154" s="88">
        <v>10</v>
      </c>
      <c r="W154" s="9">
        <v>0</v>
      </c>
      <c r="X154" s="10">
        <v>10</v>
      </c>
      <c r="Y154" s="6">
        <v>144</v>
      </c>
    </row>
    <row r="155" spans="1:25" ht="15" thickBot="1" x14ac:dyDescent="0.4">
      <c r="A155" s="24" t="s">
        <v>6</v>
      </c>
      <c r="B155" s="19">
        <v>33462</v>
      </c>
      <c r="C155" s="20">
        <v>20</v>
      </c>
      <c r="D155" s="9">
        <v>0</v>
      </c>
      <c r="E155" s="10">
        <v>9</v>
      </c>
      <c r="F155" s="21">
        <v>0</v>
      </c>
      <c r="G155" s="10">
        <v>9</v>
      </c>
      <c r="H155" s="94">
        <v>0</v>
      </c>
      <c r="I155" s="88">
        <v>10</v>
      </c>
      <c r="J155" s="22">
        <v>0</v>
      </c>
      <c r="K155" s="10">
        <v>10</v>
      </c>
      <c r="L155" s="24">
        <v>135</v>
      </c>
      <c r="N155" s="45" t="s">
        <v>10</v>
      </c>
      <c r="O155" s="46">
        <v>33513</v>
      </c>
      <c r="P155" s="47">
        <v>20</v>
      </c>
      <c r="Q155" s="87">
        <v>1</v>
      </c>
      <c r="R155" s="88">
        <v>10</v>
      </c>
      <c r="S155" s="48">
        <v>1</v>
      </c>
      <c r="T155" s="49">
        <v>10</v>
      </c>
      <c r="U155" s="87">
        <v>0</v>
      </c>
      <c r="V155" s="88">
        <v>10</v>
      </c>
      <c r="W155" s="50">
        <v>0</v>
      </c>
      <c r="X155" s="49">
        <v>10</v>
      </c>
      <c r="Y155" s="45">
        <v>144</v>
      </c>
    </row>
    <row r="156" spans="1:25" ht="15" thickTop="1" x14ac:dyDescent="0.3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8"/>
      <c r="L156" s="78"/>
      <c r="N156" s="44" t="s">
        <v>10</v>
      </c>
      <c r="O156" s="41">
        <v>33514</v>
      </c>
      <c r="P156" s="44">
        <v>21</v>
      </c>
      <c r="Q156" s="42">
        <v>1</v>
      </c>
      <c r="R156" s="43">
        <v>10</v>
      </c>
      <c r="S156" s="42">
        <v>1</v>
      </c>
      <c r="T156" s="43">
        <v>10</v>
      </c>
      <c r="U156" s="42">
        <v>0</v>
      </c>
      <c r="V156" s="43">
        <v>10</v>
      </c>
      <c r="W156" s="42">
        <v>0</v>
      </c>
      <c r="X156" s="43">
        <v>10</v>
      </c>
      <c r="Y156" s="40">
        <v>144</v>
      </c>
    </row>
    <row r="157" spans="1:25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7"/>
      <c r="N157" s="44" t="s">
        <v>10</v>
      </c>
      <c r="O157" s="41">
        <v>33515</v>
      </c>
      <c r="P157" s="44">
        <v>22</v>
      </c>
      <c r="Q157" s="42">
        <v>1</v>
      </c>
      <c r="R157" s="43">
        <v>10</v>
      </c>
      <c r="S157" s="42">
        <v>1</v>
      </c>
      <c r="T157" s="43">
        <v>10</v>
      </c>
      <c r="U157" s="42">
        <v>0</v>
      </c>
      <c r="V157" s="43">
        <v>10</v>
      </c>
      <c r="W157" s="42">
        <v>0</v>
      </c>
      <c r="X157" s="43">
        <v>10</v>
      </c>
      <c r="Y157" s="40">
        <v>144</v>
      </c>
    </row>
    <row r="158" spans="1:25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7"/>
      <c r="N158" s="44" t="s">
        <v>10</v>
      </c>
      <c r="O158" s="41">
        <v>33516</v>
      </c>
      <c r="P158" s="44">
        <v>23</v>
      </c>
      <c r="Q158" s="42">
        <v>1</v>
      </c>
      <c r="R158" s="43">
        <v>10</v>
      </c>
      <c r="S158" s="42">
        <v>1</v>
      </c>
      <c r="T158" s="43">
        <v>10</v>
      </c>
      <c r="U158" s="42">
        <v>0</v>
      </c>
      <c r="V158" s="43">
        <v>10</v>
      </c>
      <c r="W158" s="42">
        <v>0</v>
      </c>
      <c r="X158" s="43">
        <v>10</v>
      </c>
      <c r="Y158" s="40">
        <v>144</v>
      </c>
    </row>
    <row r="159" spans="1:25" ht="15" thickBot="1" x14ac:dyDescent="0.4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7"/>
      <c r="N159" s="44" t="s">
        <v>10</v>
      </c>
      <c r="O159" s="41">
        <v>33517</v>
      </c>
      <c r="P159" s="44">
        <v>24</v>
      </c>
      <c r="Q159" s="42">
        <v>1</v>
      </c>
      <c r="R159" s="43">
        <v>10</v>
      </c>
      <c r="S159" s="42">
        <v>1</v>
      </c>
      <c r="T159" s="43">
        <v>10</v>
      </c>
      <c r="U159" s="42">
        <v>0</v>
      </c>
      <c r="V159" s="43">
        <v>10</v>
      </c>
      <c r="W159" s="42">
        <v>0</v>
      </c>
      <c r="X159" s="43">
        <v>10</v>
      </c>
      <c r="Y159" s="40">
        <v>144</v>
      </c>
    </row>
    <row r="160" spans="1:25" ht="15" thickTop="1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8"/>
      <c r="Y160" s="78"/>
    </row>
    <row r="161" spans="1:25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7"/>
      <c r="N161" s="415" t="s">
        <v>116</v>
      </c>
      <c r="O161" s="415"/>
      <c r="P161" s="415"/>
      <c r="Q161" s="415"/>
      <c r="R161" s="415"/>
      <c r="S161" s="79"/>
      <c r="T161" s="79"/>
      <c r="U161" s="79"/>
      <c r="V161" s="79"/>
      <c r="W161" s="79"/>
      <c r="X161" s="80"/>
      <c r="Y161" s="80"/>
    </row>
    <row r="162" spans="1:25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7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80"/>
      <c r="Y162" s="80"/>
    </row>
    <row r="163" spans="1:25" ht="15" thickBot="1" x14ac:dyDescent="0.4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26"/>
      <c r="L163" s="27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80"/>
      <c r="Y163" s="80"/>
    </row>
    <row r="164" spans="1:25" ht="20.25" customHeight="1" thickTop="1" thickBot="1" x14ac:dyDescent="0.5">
      <c r="A164" s="387" t="s">
        <v>78</v>
      </c>
      <c r="B164" s="388"/>
      <c r="C164" s="388"/>
      <c r="D164" s="388"/>
      <c r="E164" s="388"/>
      <c r="F164" s="388"/>
      <c r="G164" s="388"/>
      <c r="H164" s="388"/>
      <c r="I164" s="388"/>
      <c r="J164" s="389"/>
      <c r="K164" s="26"/>
      <c r="L164" s="27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80"/>
      <c r="Y164" s="80"/>
    </row>
    <row r="165" spans="1:25" ht="16.5" customHeight="1" thickTop="1" thickBot="1" x14ac:dyDescent="0.4">
      <c r="A165" s="369" t="s">
        <v>1</v>
      </c>
      <c r="B165" s="372" t="s">
        <v>3</v>
      </c>
      <c r="C165" s="373"/>
      <c r="D165" s="373"/>
      <c r="E165" s="373"/>
      <c r="F165" s="373"/>
      <c r="G165" s="390"/>
      <c r="H165" s="391" t="s">
        <v>17</v>
      </c>
      <c r="I165" s="392"/>
      <c r="J165" s="395" t="s">
        <v>14</v>
      </c>
      <c r="K165" s="26"/>
      <c r="L165" s="27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80"/>
      <c r="Y165" s="80"/>
    </row>
    <row r="166" spans="1:25" ht="15.5" thickTop="1" thickBot="1" x14ac:dyDescent="0.4">
      <c r="A166" s="370"/>
      <c r="B166" s="381" t="s">
        <v>6</v>
      </c>
      <c r="C166" s="398"/>
      <c r="D166" s="399" t="s">
        <v>10</v>
      </c>
      <c r="E166" s="398"/>
      <c r="F166" s="385"/>
      <c r="G166" s="384"/>
      <c r="H166" s="393"/>
      <c r="I166" s="394"/>
      <c r="J166" s="396"/>
      <c r="K166" s="26"/>
      <c r="L166" s="27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80"/>
      <c r="Y166" s="80"/>
    </row>
    <row r="167" spans="1:25" ht="104.25" customHeight="1" thickTop="1" thickBot="1" x14ac:dyDescent="0.4">
      <c r="A167" s="371"/>
      <c r="B167" s="14" t="s">
        <v>4</v>
      </c>
      <c r="C167" s="33" t="s">
        <v>11</v>
      </c>
      <c r="D167" s="67" t="s">
        <v>4</v>
      </c>
      <c r="E167" s="33" t="s">
        <v>11</v>
      </c>
      <c r="F167" s="14" t="s">
        <v>4</v>
      </c>
      <c r="G167" s="33" t="s">
        <v>11</v>
      </c>
      <c r="H167" s="14" t="s">
        <v>13</v>
      </c>
      <c r="I167" s="33" t="s">
        <v>12</v>
      </c>
      <c r="J167" s="397"/>
      <c r="K167" s="26"/>
      <c r="L167" s="27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80"/>
      <c r="Y167" s="80"/>
    </row>
    <row r="168" spans="1:25" ht="15" thickTop="1" x14ac:dyDescent="0.35">
      <c r="A168" s="69">
        <v>1</v>
      </c>
      <c r="B168" s="9">
        <f>D136+F136+H136+J136</f>
        <v>0</v>
      </c>
      <c r="C168" s="10">
        <f>E136+G136+I136+K136</f>
        <v>38</v>
      </c>
      <c r="D168" s="68">
        <f>Q136+S136+U136+W136</f>
        <v>0</v>
      </c>
      <c r="E168" s="10">
        <f>R136+T136+V136+X136</f>
        <v>40</v>
      </c>
      <c r="F168" s="117" t="s">
        <v>15</v>
      </c>
      <c r="G168" s="82" t="s">
        <v>15</v>
      </c>
      <c r="H168" s="9">
        <f>B168+D168</f>
        <v>0</v>
      </c>
      <c r="I168" s="10">
        <f>C168+E168</f>
        <v>78</v>
      </c>
      <c r="J168" s="73">
        <f>(H168/I168)*100</f>
        <v>0</v>
      </c>
      <c r="K168" s="26"/>
      <c r="L168" s="27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80"/>
      <c r="Y168" s="80"/>
    </row>
    <row r="169" spans="1:25" x14ac:dyDescent="0.35">
      <c r="A169" s="70">
        <v>2</v>
      </c>
      <c r="B169" s="9">
        <f t="shared" ref="B169:C169" si="22">D137+F137+H137+J137</f>
        <v>0</v>
      </c>
      <c r="C169" s="10">
        <f t="shared" si="22"/>
        <v>38</v>
      </c>
      <c r="D169" s="68">
        <f t="shared" ref="D169:E169" si="23">Q137+S137+U137+W137</f>
        <v>0</v>
      </c>
      <c r="E169" s="10">
        <f t="shared" si="23"/>
        <v>40</v>
      </c>
      <c r="F169" s="117" t="s">
        <v>15</v>
      </c>
      <c r="G169" s="82" t="s">
        <v>15</v>
      </c>
      <c r="H169" s="9">
        <f t="shared" ref="H169:H187" si="24">B169+D169</f>
        <v>0</v>
      </c>
      <c r="I169" s="10">
        <f t="shared" ref="I169:I187" si="25">C169+E169</f>
        <v>78</v>
      </c>
      <c r="J169" s="73">
        <f t="shared" ref="J169:J187" si="26">(H169/I169)*100</f>
        <v>0</v>
      </c>
      <c r="K169" s="26"/>
      <c r="L169" s="27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80"/>
      <c r="Y169" s="80"/>
    </row>
    <row r="170" spans="1:25" x14ac:dyDescent="0.35">
      <c r="A170" s="70">
        <v>3</v>
      </c>
      <c r="B170" s="9">
        <f t="shared" ref="B170:C170" si="27">D138+F138+H138+J138</f>
        <v>0</v>
      </c>
      <c r="C170" s="10">
        <f t="shared" si="27"/>
        <v>38</v>
      </c>
      <c r="D170" s="68">
        <f t="shared" ref="D170:E170" si="28">Q138+S138+U138+W138</f>
        <v>0</v>
      </c>
      <c r="E170" s="10">
        <f t="shared" si="28"/>
        <v>40</v>
      </c>
      <c r="F170" s="117" t="s">
        <v>15</v>
      </c>
      <c r="G170" s="82" t="s">
        <v>15</v>
      </c>
      <c r="H170" s="9">
        <f t="shared" si="24"/>
        <v>0</v>
      </c>
      <c r="I170" s="10">
        <f t="shared" si="25"/>
        <v>78</v>
      </c>
      <c r="J170" s="73">
        <f t="shared" si="26"/>
        <v>0</v>
      </c>
      <c r="K170" s="26"/>
      <c r="L170" s="27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80"/>
      <c r="Y170" s="80"/>
    </row>
    <row r="171" spans="1:25" x14ac:dyDescent="0.35">
      <c r="A171" s="70">
        <v>4</v>
      </c>
      <c r="B171" s="9">
        <f t="shared" ref="B171:C171" si="29">D139+F139+H139+J139</f>
        <v>0</v>
      </c>
      <c r="C171" s="10">
        <f t="shared" si="29"/>
        <v>38</v>
      </c>
      <c r="D171" s="68">
        <f t="shared" ref="D171:E171" si="30">Q139+S139+U139+W139</f>
        <v>0</v>
      </c>
      <c r="E171" s="10">
        <f t="shared" si="30"/>
        <v>40</v>
      </c>
      <c r="F171" s="117" t="s">
        <v>15</v>
      </c>
      <c r="G171" s="82" t="s">
        <v>15</v>
      </c>
      <c r="H171" s="9">
        <f t="shared" si="24"/>
        <v>0</v>
      </c>
      <c r="I171" s="10">
        <f t="shared" si="25"/>
        <v>78</v>
      </c>
      <c r="J171" s="73">
        <f t="shared" si="26"/>
        <v>0</v>
      </c>
      <c r="K171" s="26"/>
      <c r="L171" s="27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80"/>
      <c r="Y171" s="80"/>
    </row>
    <row r="172" spans="1:25" x14ac:dyDescent="0.35">
      <c r="A172" s="70">
        <v>5</v>
      </c>
      <c r="B172" s="9">
        <f t="shared" ref="B172:C172" si="31">D140+F140+H140+J140</f>
        <v>0</v>
      </c>
      <c r="C172" s="10">
        <f t="shared" si="31"/>
        <v>38</v>
      </c>
      <c r="D172" s="68">
        <f t="shared" ref="D172:E172" si="32">Q140+S140+U140+W140</f>
        <v>0</v>
      </c>
      <c r="E172" s="10">
        <f t="shared" si="32"/>
        <v>40</v>
      </c>
      <c r="F172" s="117" t="s">
        <v>15</v>
      </c>
      <c r="G172" s="82" t="s">
        <v>15</v>
      </c>
      <c r="H172" s="9">
        <f t="shared" si="24"/>
        <v>0</v>
      </c>
      <c r="I172" s="10">
        <f t="shared" si="25"/>
        <v>78</v>
      </c>
      <c r="J172" s="73">
        <f t="shared" si="26"/>
        <v>0</v>
      </c>
      <c r="K172" s="26"/>
      <c r="L172" s="27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80"/>
      <c r="Y172" s="80"/>
    </row>
    <row r="173" spans="1:25" x14ac:dyDescent="0.35">
      <c r="A173" s="70">
        <v>6</v>
      </c>
      <c r="B173" s="9">
        <f t="shared" ref="B173:C173" si="33">D141+F141+H141+J141</f>
        <v>0</v>
      </c>
      <c r="C173" s="10">
        <f t="shared" si="33"/>
        <v>38</v>
      </c>
      <c r="D173" s="68">
        <f t="shared" ref="D173:E173" si="34">Q141+S141+U141+W141</f>
        <v>0</v>
      </c>
      <c r="E173" s="10">
        <f t="shared" si="34"/>
        <v>40</v>
      </c>
      <c r="F173" s="117" t="s">
        <v>15</v>
      </c>
      <c r="G173" s="82" t="s">
        <v>15</v>
      </c>
      <c r="H173" s="9">
        <f t="shared" si="24"/>
        <v>0</v>
      </c>
      <c r="I173" s="10">
        <f t="shared" si="25"/>
        <v>78</v>
      </c>
      <c r="J173" s="73">
        <f t="shared" si="26"/>
        <v>0</v>
      </c>
      <c r="K173" s="26"/>
      <c r="L173" s="27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80"/>
      <c r="Y173" s="80"/>
    </row>
    <row r="174" spans="1:25" x14ac:dyDescent="0.35">
      <c r="A174" s="70">
        <v>7</v>
      </c>
      <c r="B174" s="9">
        <f t="shared" ref="B174:C174" si="35">D142+F142+H142+J142</f>
        <v>0</v>
      </c>
      <c r="C174" s="10">
        <f t="shared" si="35"/>
        <v>38</v>
      </c>
      <c r="D174" s="68">
        <f t="shared" ref="D174:E174" si="36">Q142+S142+U142+W142</f>
        <v>0</v>
      </c>
      <c r="E174" s="10">
        <f t="shared" si="36"/>
        <v>40</v>
      </c>
      <c r="F174" s="117" t="s">
        <v>15</v>
      </c>
      <c r="G174" s="82" t="s">
        <v>15</v>
      </c>
      <c r="H174" s="9">
        <f t="shared" si="24"/>
        <v>0</v>
      </c>
      <c r="I174" s="10">
        <f t="shared" si="25"/>
        <v>78</v>
      </c>
      <c r="J174" s="73">
        <f t="shared" si="26"/>
        <v>0</v>
      </c>
      <c r="K174" s="26"/>
      <c r="L174" s="27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80"/>
      <c r="Y174" s="80"/>
    </row>
    <row r="175" spans="1:25" x14ac:dyDescent="0.35">
      <c r="A175" s="70">
        <v>8</v>
      </c>
      <c r="B175" s="9">
        <f t="shared" ref="B175:C175" si="37">D143+F143+H143+J143</f>
        <v>0</v>
      </c>
      <c r="C175" s="10">
        <f t="shared" si="37"/>
        <v>38</v>
      </c>
      <c r="D175" s="68">
        <f t="shared" ref="D175:E175" si="38">Q143+S143+U143+W143</f>
        <v>1</v>
      </c>
      <c r="E175" s="10">
        <f t="shared" si="38"/>
        <v>40</v>
      </c>
      <c r="F175" s="117" t="s">
        <v>15</v>
      </c>
      <c r="G175" s="82" t="s">
        <v>15</v>
      </c>
      <c r="H175" s="9">
        <f t="shared" si="24"/>
        <v>1</v>
      </c>
      <c r="I175" s="10">
        <f t="shared" si="25"/>
        <v>78</v>
      </c>
      <c r="J175" s="73">
        <f t="shared" si="26"/>
        <v>1.2820512820512819</v>
      </c>
      <c r="K175" s="26"/>
      <c r="L175" s="27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80"/>
      <c r="Y175" s="80"/>
    </row>
    <row r="176" spans="1:25" x14ac:dyDescent="0.35">
      <c r="A176" s="70">
        <v>9</v>
      </c>
      <c r="B176" s="9">
        <f t="shared" ref="B176:C176" si="39">D144+F144+H144+J144</f>
        <v>0</v>
      </c>
      <c r="C176" s="10">
        <f t="shared" si="39"/>
        <v>38</v>
      </c>
      <c r="D176" s="68">
        <f t="shared" ref="D176:E176" si="40">Q144+S144+U144+W144</f>
        <v>1</v>
      </c>
      <c r="E176" s="10">
        <f t="shared" si="40"/>
        <v>40</v>
      </c>
      <c r="F176" s="117" t="s">
        <v>15</v>
      </c>
      <c r="G176" s="82" t="s">
        <v>15</v>
      </c>
      <c r="H176" s="9">
        <f t="shared" si="24"/>
        <v>1</v>
      </c>
      <c r="I176" s="10">
        <f t="shared" si="25"/>
        <v>78</v>
      </c>
      <c r="J176" s="73">
        <f t="shared" si="26"/>
        <v>1.2820512820512819</v>
      </c>
      <c r="K176" s="26"/>
      <c r="L176" s="27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80"/>
      <c r="Y176" s="80"/>
    </row>
    <row r="177" spans="1:26" x14ac:dyDescent="0.35">
      <c r="A177" s="70">
        <v>10</v>
      </c>
      <c r="B177" s="9">
        <f t="shared" ref="B177:C177" si="41">D145+F145+H145+J145</f>
        <v>0</v>
      </c>
      <c r="C177" s="10">
        <f t="shared" si="41"/>
        <v>38</v>
      </c>
      <c r="D177" s="68">
        <f t="shared" ref="D177:E177" si="42">Q145+S145+U145+W145</f>
        <v>1</v>
      </c>
      <c r="E177" s="10">
        <f t="shared" si="42"/>
        <v>40</v>
      </c>
      <c r="F177" s="117" t="s">
        <v>15</v>
      </c>
      <c r="G177" s="82" t="s">
        <v>15</v>
      </c>
      <c r="H177" s="9">
        <f t="shared" si="24"/>
        <v>1</v>
      </c>
      <c r="I177" s="10">
        <f t="shared" si="25"/>
        <v>78</v>
      </c>
      <c r="J177" s="73">
        <f t="shared" si="26"/>
        <v>1.2820512820512819</v>
      </c>
      <c r="K177" s="26"/>
      <c r="L177" s="27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80"/>
      <c r="Y177" s="80"/>
    </row>
    <row r="178" spans="1:26" x14ac:dyDescent="0.35">
      <c r="A178" s="70">
        <v>11</v>
      </c>
      <c r="B178" s="9">
        <f t="shared" ref="B178:C178" si="43">D146+F146+H146+J146</f>
        <v>0</v>
      </c>
      <c r="C178" s="10">
        <f t="shared" si="43"/>
        <v>38</v>
      </c>
      <c r="D178" s="68">
        <f t="shared" ref="D178:E178" si="44">Q146+S146+U146+W146</f>
        <v>1</v>
      </c>
      <c r="E178" s="10">
        <f t="shared" si="44"/>
        <v>40</v>
      </c>
      <c r="F178" s="117" t="s">
        <v>15</v>
      </c>
      <c r="G178" s="82" t="s">
        <v>15</v>
      </c>
      <c r="H178" s="9">
        <f t="shared" si="24"/>
        <v>1</v>
      </c>
      <c r="I178" s="10">
        <f t="shared" si="25"/>
        <v>78</v>
      </c>
      <c r="J178" s="73">
        <f t="shared" si="26"/>
        <v>1.2820512820512819</v>
      </c>
      <c r="K178" s="26"/>
      <c r="L178" s="27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80"/>
      <c r="Y178" s="80"/>
    </row>
    <row r="179" spans="1:26" x14ac:dyDescent="0.35">
      <c r="A179" s="70">
        <v>12</v>
      </c>
      <c r="B179" s="9">
        <f t="shared" ref="B179:C179" si="45">D147+F147+H147+J147</f>
        <v>0</v>
      </c>
      <c r="C179" s="10">
        <f t="shared" si="45"/>
        <v>38</v>
      </c>
      <c r="D179" s="68">
        <f t="shared" ref="D179:E179" si="46">Q147+S147+U147+W147</f>
        <v>1</v>
      </c>
      <c r="E179" s="10">
        <f t="shared" si="46"/>
        <v>40</v>
      </c>
      <c r="F179" s="117" t="s">
        <v>15</v>
      </c>
      <c r="G179" s="82" t="s">
        <v>15</v>
      </c>
      <c r="H179" s="9">
        <f t="shared" si="24"/>
        <v>1</v>
      </c>
      <c r="I179" s="10">
        <f t="shared" si="25"/>
        <v>78</v>
      </c>
      <c r="J179" s="73">
        <f t="shared" si="26"/>
        <v>1.2820512820512819</v>
      </c>
      <c r="K179" s="26"/>
      <c r="L179" s="27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80"/>
      <c r="Y179" s="80"/>
    </row>
    <row r="180" spans="1:26" x14ac:dyDescent="0.35">
      <c r="A180" s="70">
        <v>13</v>
      </c>
      <c r="B180" s="9">
        <f t="shared" ref="B180:C180" si="47">D148+F148+H148+J148</f>
        <v>0</v>
      </c>
      <c r="C180" s="10">
        <f t="shared" si="47"/>
        <v>38</v>
      </c>
      <c r="D180" s="68">
        <f t="shared" ref="D180:E180" si="48">Q148+S148+U148+W148</f>
        <v>1</v>
      </c>
      <c r="E180" s="10">
        <f t="shared" si="48"/>
        <v>40</v>
      </c>
      <c r="F180" s="117" t="s">
        <v>15</v>
      </c>
      <c r="G180" s="82" t="s">
        <v>15</v>
      </c>
      <c r="H180" s="9">
        <f t="shared" si="24"/>
        <v>1</v>
      </c>
      <c r="I180" s="10">
        <f t="shared" si="25"/>
        <v>78</v>
      </c>
      <c r="J180" s="73">
        <f t="shared" si="26"/>
        <v>1.2820512820512819</v>
      </c>
      <c r="K180" s="26"/>
      <c r="L180" s="27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80"/>
      <c r="Y180" s="80"/>
    </row>
    <row r="181" spans="1:26" x14ac:dyDescent="0.35">
      <c r="A181" s="70">
        <v>14</v>
      </c>
      <c r="B181" s="9">
        <f t="shared" ref="B181:C181" si="49">D149+F149+H149+J149</f>
        <v>0</v>
      </c>
      <c r="C181" s="10">
        <f t="shared" si="49"/>
        <v>38</v>
      </c>
      <c r="D181" s="68">
        <f t="shared" ref="D181:E181" si="50">Q149+S149+U149+W149</f>
        <v>1</v>
      </c>
      <c r="E181" s="10">
        <f t="shared" si="50"/>
        <v>40</v>
      </c>
      <c r="F181" s="117" t="s">
        <v>15</v>
      </c>
      <c r="G181" s="82" t="s">
        <v>15</v>
      </c>
      <c r="H181" s="9">
        <f t="shared" si="24"/>
        <v>1</v>
      </c>
      <c r="I181" s="10">
        <f t="shared" si="25"/>
        <v>78</v>
      </c>
      <c r="J181" s="73">
        <f t="shared" si="26"/>
        <v>1.2820512820512819</v>
      </c>
      <c r="K181" s="26"/>
      <c r="L181" s="27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80"/>
      <c r="Y181" s="80"/>
    </row>
    <row r="182" spans="1:26" x14ac:dyDescent="0.35">
      <c r="A182" s="70">
        <v>15</v>
      </c>
      <c r="B182" s="9">
        <f t="shared" ref="B182:C182" si="51">D150+F150+H150+J150</f>
        <v>0</v>
      </c>
      <c r="C182" s="10">
        <f t="shared" si="51"/>
        <v>38</v>
      </c>
      <c r="D182" s="68">
        <f t="shared" ref="D182:E182" si="52">Q150+S150+U150+W150</f>
        <v>2</v>
      </c>
      <c r="E182" s="10">
        <f t="shared" si="52"/>
        <v>40</v>
      </c>
      <c r="F182" s="117" t="s">
        <v>15</v>
      </c>
      <c r="G182" s="82" t="s">
        <v>15</v>
      </c>
      <c r="H182" s="9">
        <f t="shared" si="24"/>
        <v>2</v>
      </c>
      <c r="I182" s="10">
        <f t="shared" si="25"/>
        <v>78</v>
      </c>
      <c r="J182" s="73">
        <f t="shared" si="26"/>
        <v>2.5641025641025639</v>
      </c>
      <c r="K182" s="26"/>
      <c r="L182" s="27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80"/>
      <c r="Y182" s="80"/>
    </row>
    <row r="183" spans="1:26" x14ac:dyDescent="0.35">
      <c r="A183" s="70">
        <v>16</v>
      </c>
      <c r="B183" s="9">
        <f t="shared" ref="B183:C183" si="53">D151+F151+H151+J151</f>
        <v>0</v>
      </c>
      <c r="C183" s="10">
        <f t="shared" si="53"/>
        <v>38</v>
      </c>
      <c r="D183" s="68">
        <f t="shared" ref="D183:E183" si="54">Q151+S151+U151+W151</f>
        <v>2</v>
      </c>
      <c r="E183" s="10">
        <f t="shared" si="54"/>
        <v>40</v>
      </c>
      <c r="F183" s="117" t="s">
        <v>15</v>
      </c>
      <c r="G183" s="82" t="s">
        <v>15</v>
      </c>
      <c r="H183" s="9">
        <f t="shared" si="24"/>
        <v>2</v>
      </c>
      <c r="I183" s="10">
        <f t="shared" si="25"/>
        <v>78</v>
      </c>
      <c r="J183" s="73">
        <f t="shared" si="26"/>
        <v>2.5641025641025639</v>
      </c>
      <c r="K183" s="26"/>
      <c r="L183" s="27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80"/>
      <c r="Y183" s="80"/>
    </row>
    <row r="184" spans="1:26" x14ac:dyDescent="0.35">
      <c r="A184" s="70">
        <v>17</v>
      </c>
      <c r="B184" s="9">
        <f t="shared" ref="B184:C184" si="55">D152+F152+H152+J152</f>
        <v>0</v>
      </c>
      <c r="C184" s="10">
        <f t="shared" si="55"/>
        <v>38</v>
      </c>
      <c r="D184" s="68">
        <f t="shared" ref="D184:E184" si="56">Q152+S152+U152+W152</f>
        <v>2</v>
      </c>
      <c r="E184" s="10">
        <f t="shared" si="56"/>
        <v>40</v>
      </c>
      <c r="F184" s="117" t="s">
        <v>15</v>
      </c>
      <c r="G184" s="82" t="s">
        <v>15</v>
      </c>
      <c r="H184" s="9">
        <f t="shared" si="24"/>
        <v>2</v>
      </c>
      <c r="I184" s="10">
        <f t="shared" si="25"/>
        <v>78</v>
      </c>
      <c r="J184" s="73">
        <f t="shared" si="26"/>
        <v>2.5641025641025639</v>
      </c>
      <c r="K184" s="26"/>
      <c r="L184" s="27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80"/>
      <c r="Y184" s="80"/>
    </row>
    <row r="185" spans="1:26" x14ac:dyDescent="0.35">
      <c r="A185" s="70">
        <v>18</v>
      </c>
      <c r="B185" s="9">
        <f t="shared" ref="B185:C185" si="57">D153+F153+H153+J153</f>
        <v>0</v>
      </c>
      <c r="C185" s="10">
        <f t="shared" si="57"/>
        <v>38</v>
      </c>
      <c r="D185" s="68">
        <f t="shared" ref="D185:E185" si="58">Q153+S153+U153+W153</f>
        <v>2</v>
      </c>
      <c r="E185" s="10">
        <f t="shared" si="58"/>
        <v>40</v>
      </c>
      <c r="F185" s="117" t="s">
        <v>15</v>
      </c>
      <c r="G185" s="82" t="s">
        <v>15</v>
      </c>
      <c r="H185" s="9">
        <f t="shared" si="24"/>
        <v>2</v>
      </c>
      <c r="I185" s="10">
        <f t="shared" si="25"/>
        <v>78</v>
      </c>
      <c r="J185" s="73">
        <f t="shared" si="26"/>
        <v>2.5641025641025639</v>
      </c>
      <c r="K185" s="26"/>
      <c r="L185" s="27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80"/>
      <c r="Y185" s="80"/>
    </row>
    <row r="186" spans="1:26" x14ac:dyDescent="0.35">
      <c r="A186" s="70">
        <v>19</v>
      </c>
      <c r="B186" s="9">
        <f t="shared" ref="B186:C186" si="59">D154+F154+H154+J154</f>
        <v>0</v>
      </c>
      <c r="C186" s="10">
        <f t="shared" si="59"/>
        <v>38</v>
      </c>
      <c r="D186" s="68">
        <f t="shared" ref="D186:E186" si="60">Q154+S154+U154+W154</f>
        <v>2</v>
      </c>
      <c r="E186" s="10">
        <f t="shared" si="60"/>
        <v>40</v>
      </c>
      <c r="F186" s="117" t="s">
        <v>15</v>
      </c>
      <c r="G186" s="82" t="s">
        <v>15</v>
      </c>
      <c r="H186" s="9">
        <f t="shared" si="24"/>
        <v>2</v>
      </c>
      <c r="I186" s="10">
        <f t="shared" si="25"/>
        <v>78</v>
      </c>
      <c r="J186" s="73">
        <f t="shared" si="26"/>
        <v>2.5641025641025639</v>
      </c>
      <c r="K186" s="26"/>
      <c r="L186" s="27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80"/>
      <c r="Y186" s="80"/>
    </row>
    <row r="187" spans="1:26" ht="15" thickBot="1" x14ac:dyDescent="0.4">
      <c r="A187" s="71">
        <v>20</v>
      </c>
      <c r="B187" s="66">
        <f t="shared" ref="B187:C187" si="61">D155+F155+H155+J155</f>
        <v>0</v>
      </c>
      <c r="C187" s="76">
        <f t="shared" si="61"/>
        <v>38</v>
      </c>
      <c r="D187" s="107">
        <f t="shared" ref="D187:E187" si="62">Q155+S155+U155+W155</f>
        <v>2</v>
      </c>
      <c r="E187" s="76">
        <f t="shared" si="62"/>
        <v>40</v>
      </c>
      <c r="F187" s="118" t="s">
        <v>15</v>
      </c>
      <c r="G187" s="84" t="s">
        <v>15</v>
      </c>
      <c r="H187" s="66">
        <f t="shared" si="24"/>
        <v>2</v>
      </c>
      <c r="I187" s="76">
        <f t="shared" si="25"/>
        <v>78</v>
      </c>
      <c r="J187" s="109">
        <f t="shared" si="26"/>
        <v>2.5641025641025639</v>
      </c>
      <c r="K187" s="26"/>
      <c r="L187" s="27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80"/>
      <c r="Y187" s="80"/>
    </row>
    <row r="188" spans="1:26" ht="15" thickTop="1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7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80"/>
      <c r="Y188" s="80"/>
    </row>
    <row r="189" spans="1:26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7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80"/>
      <c r="Y189" s="80"/>
    </row>
    <row r="190" spans="1:26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7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80"/>
      <c r="Y190" s="80"/>
    </row>
    <row r="191" spans="1:26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7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80"/>
      <c r="Y191" s="80"/>
    </row>
    <row r="192" spans="1:26" x14ac:dyDescent="0.3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32"/>
      <c r="M192" s="52"/>
      <c r="N192" s="53"/>
      <c r="O192" s="53"/>
      <c r="P192" s="53"/>
      <c r="Q192" s="54"/>
      <c r="R192" s="54"/>
      <c r="S192" s="54"/>
      <c r="T192" s="54"/>
      <c r="U192" s="54"/>
      <c r="V192" s="54"/>
      <c r="W192" s="54"/>
      <c r="X192" s="54"/>
      <c r="Y192" s="32"/>
      <c r="Z192" s="52"/>
    </row>
    <row r="193" spans="1:26" x14ac:dyDescent="0.35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7"/>
      <c r="M193" s="31"/>
      <c r="N193" s="218"/>
      <c r="O193" s="218"/>
      <c r="P193" s="218"/>
      <c r="Q193" s="219"/>
      <c r="R193" s="219"/>
      <c r="S193" s="219"/>
      <c r="T193" s="219"/>
      <c r="U193" s="219"/>
      <c r="V193" s="219"/>
      <c r="W193" s="219"/>
      <c r="X193" s="219"/>
      <c r="Y193" s="27"/>
      <c r="Z193" s="31"/>
    </row>
    <row r="194" spans="1:26" ht="18.5" x14ac:dyDescent="0.45">
      <c r="A194" s="212" t="s">
        <v>83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7"/>
      <c r="N194" s="26"/>
      <c r="O194" s="26"/>
      <c r="P194" s="26"/>
      <c r="Q194" s="34"/>
      <c r="R194" s="34"/>
      <c r="S194" s="34"/>
      <c r="T194" s="34"/>
      <c r="U194" s="34"/>
      <c r="V194" s="34"/>
      <c r="W194" s="34"/>
      <c r="X194" s="34"/>
      <c r="Y194" s="27"/>
    </row>
    <row r="195" spans="1:26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7"/>
      <c r="N195" s="26"/>
      <c r="O195" s="26"/>
      <c r="P195" s="26"/>
      <c r="Q195" s="34"/>
      <c r="R195" s="34"/>
      <c r="S195" s="34"/>
      <c r="T195" s="34"/>
      <c r="U195" s="34"/>
      <c r="V195" s="34"/>
      <c r="W195" s="34"/>
      <c r="X195" s="34"/>
      <c r="Y195" s="27"/>
    </row>
    <row r="196" spans="1:26" ht="15" thickBot="1" x14ac:dyDescent="0.4"/>
    <row r="197" spans="1:26" ht="26.25" customHeight="1" thickTop="1" thickBot="1" x14ac:dyDescent="0.4">
      <c r="A197" s="400" t="s">
        <v>81</v>
      </c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2"/>
      <c r="N197" s="400" t="s">
        <v>82</v>
      </c>
      <c r="O197" s="401"/>
      <c r="P197" s="401"/>
      <c r="Q197" s="401"/>
      <c r="R197" s="401"/>
      <c r="S197" s="401"/>
      <c r="T197" s="401"/>
      <c r="U197" s="401"/>
      <c r="V197" s="401"/>
      <c r="W197" s="401"/>
      <c r="X197" s="401"/>
      <c r="Y197" s="402"/>
    </row>
    <row r="198" spans="1:26" ht="16.5" customHeight="1" thickTop="1" thickBot="1" x14ac:dyDescent="0.4">
      <c r="A198" s="408" t="s">
        <v>3</v>
      </c>
      <c r="B198" s="369" t="s">
        <v>0</v>
      </c>
      <c r="C198" s="369" t="s">
        <v>1</v>
      </c>
      <c r="D198" s="393" t="s">
        <v>7</v>
      </c>
      <c r="E198" s="414"/>
      <c r="F198" s="414"/>
      <c r="G198" s="414"/>
      <c r="H198" s="414"/>
      <c r="I198" s="414"/>
      <c r="J198" s="414"/>
      <c r="K198" s="394"/>
      <c r="L198" s="25"/>
      <c r="N198" s="408" t="s">
        <v>3</v>
      </c>
      <c r="O198" s="369" t="s">
        <v>0</v>
      </c>
      <c r="P198" s="369" t="s">
        <v>1</v>
      </c>
      <c r="Q198" s="403" t="s">
        <v>7</v>
      </c>
      <c r="R198" s="404"/>
      <c r="S198" s="404"/>
      <c r="T198" s="404"/>
      <c r="U198" s="404"/>
      <c r="V198" s="404"/>
      <c r="W198" s="404"/>
      <c r="X198" s="405"/>
      <c r="Y198" s="25"/>
    </row>
    <row r="199" spans="1:26" ht="43.5" customHeight="1" thickTop="1" thickBot="1" x14ac:dyDescent="0.4">
      <c r="A199" s="409"/>
      <c r="B199" s="370"/>
      <c r="C199" s="370"/>
      <c r="D199" s="411" t="s">
        <v>61</v>
      </c>
      <c r="E199" s="412"/>
      <c r="F199" s="411" t="s">
        <v>62</v>
      </c>
      <c r="G199" s="412"/>
      <c r="H199" s="411" t="s">
        <v>63</v>
      </c>
      <c r="I199" s="412"/>
      <c r="J199" s="411" t="s">
        <v>64</v>
      </c>
      <c r="K199" s="412"/>
      <c r="L199" s="13" t="s">
        <v>2</v>
      </c>
      <c r="N199" s="409"/>
      <c r="O199" s="370"/>
      <c r="P199" s="370"/>
      <c r="Q199" s="411" t="s">
        <v>61</v>
      </c>
      <c r="R199" s="412"/>
      <c r="S199" s="411" t="s">
        <v>62</v>
      </c>
      <c r="T199" s="412"/>
      <c r="U199" s="411" t="s">
        <v>63</v>
      </c>
      <c r="V199" s="412"/>
      <c r="W199" s="411" t="s">
        <v>64</v>
      </c>
      <c r="X199" s="412"/>
      <c r="Y199" s="13" t="s">
        <v>2</v>
      </c>
    </row>
    <row r="200" spans="1:26" ht="72" customHeight="1" thickTop="1" thickBot="1" x14ac:dyDescent="0.4">
      <c r="A200" s="410"/>
      <c r="B200" s="371"/>
      <c r="C200" s="371"/>
      <c r="D200" s="14" t="s">
        <v>4</v>
      </c>
      <c r="E200" s="15" t="s">
        <v>8</v>
      </c>
      <c r="F200" s="14" t="s">
        <v>4</v>
      </c>
      <c r="G200" s="15" t="s">
        <v>8</v>
      </c>
      <c r="H200" s="14" t="s">
        <v>4</v>
      </c>
      <c r="I200" s="15" t="s">
        <v>8</v>
      </c>
      <c r="J200" s="14" t="s">
        <v>4</v>
      </c>
      <c r="K200" s="15" t="s">
        <v>8</v>
      </c>
      <c r="L200" s="13" t="s">
        <v>5</v>
      </c>
      <c r="N200" s="410"/>
      <c r="O200" s="370"/>
      <c r="P200" s="371"/>
      <c r="Q200" s="14" t="s">
        <v>4</v>
      </c>
      <c r="R200" s="15" t="s">
        <v>8</v>
      </c>
      <c r="S200" s="14" t="s">
        <v>4</v>
      </c>
      <c r="T200" s="15" t="s">
        <v>8</v>
      </c>
      <c r="U200" s="14" t="s">
        <v>4</v>
      </c>
      <c r="V200" s="15" t="s">
        <v>8</v>
      </c>
      <c r="W200" s="14" t="s">
        <v>4</v>
      </c>
      <c r="X200" s="15" t="s">
        <v>8</v>
      </c>
      <c r="Y200" s="13" t="s">
        <v>5</v>
      </c>
    </row>
    <row r="201" spans="1:26" ht="15" thickTop="1" x14ac:dyDescent="0.35">
      <c r="A201" s="18" t="s">
        <v>6</v>
      </c>
      <c r="B201" s="2">
        <v>33443</v>
      </c>
      <c r="C201" s="3">
        <v>1</v>
      </c>
      <c r="D201" s="85">
        <v>0</v>
      </c>
      <c r="E201" s="86">
        <v>10</v>
      </c>
      <c r="F201" s="4">
        <v>0</v>
      </c>
      <c r="G201" s="5">
        <v>10</v>
      </c>
      <c r="H201" s="92">
        <v>0</v>
      </c>
      <c r="I201" s="93">
        <v>9</v>
      </c>
      <c r="J201" s="16">
        <v>0</v>
      </c>
      <c r="K201" s="17">
        <v>9</v>
      </c>
      <c r="L201" s="6">
        <v>135</v>
      </c>
      <c r="N201" s="18" t="s">
        <v>9</v>
      </c>
      <c r="O201" s="7">
        <v>33471</v>
      </c>
      <c r="P201" s="3">
        <v>1</v>
      </c>
      <c r="Q201" s="92">
        <v>0</v>
      </c>
      <c r="R201" s="93">
        <v>9</v>
      </c>
      <c r="S201" s="103">
        <v>0</v>
      </c>
      <c r="T201" s="104">
        <v>9</v>
      </c>
      <c r="U201" s="92">
        <v>0</v>
      </c>
      <c r="V201" s="93">
        <v>10</v>
      </c>
      <c r="W201" s="103">
        <v>0</v>
      </c>
      <c r="X201" s="104">
        <v>10</v>
      </c>
      <c r="Y201" s="6">
        <v>140</v>
      </c>
    </row>
    <row r="202" spans="1:26" x14ac:dyDescent="0.35">
      <c r="A202" s="8" t="s">
        <v>6</v>
      </c>
      <c r="B202" s="7">
        <v>33444</v>
      </c>
      <c r="C202" s="8">
        <v>2</v>
      </c>
      <c r="D202" s="87">
        <v>0</v>
      </c>
      <c r="E202" s="88">
        <v>10</v>
      </c>
      <c r="F202" s="9">
        <v>0</v>
      </c>
      <c r="G202" s="10">
        <v>10</v>
      </c>
      <c r="H202" s="87">
        <v>0</v>
      </c>
      <c r="I202" s="88">
        <v>9</v>
      </c>
      <c r="J202" s="9">
        <v>0</v>
      </c>
      <c r="K202" s="10">
        <v>9</v>
      </c>
      <c r="L202" s="6">
        <v>135</v>
      </c>
      <c r="N202" s="8" t="s">
        <v>9</v>
      </c>
      <c r="O202" s="7">
        <v>33472</v>
      </c>
      <c r="P202" s="8">
        <v>2</v>
      </c>
      <c r="Q202" s="87">
        <v>0</v>
      </c>
      <c r="R202" s="88">
        <v>9</v>
      </c>
      <c r="S202" s="48">
        <v>0</v>
      </c>
      <c r="T202" s="49">
        <v>9</v>
      </c>
      <c r="U202" s="87">
        <v>0</v>
      </c>
      <c r="V202" s="88">
        <v>10</v>
      </c>
      <c r="W202" s="48">
        <v>0</v>
      </c>
      <c r="X202" s="49">
        <v>10</v>
      </c>
      <c r="Y202" s="6">
        <v>140</v>
      </c>
    </row>
    <row r="203" spans="1:26" x14ac:dyDescent="0.35">
      <c r="A203" s="8" t="s">
        <v>6</v>
      </c>
      <c r="B203" s="7">
        <v>33445</v>
      </c>
      <c r="C203" s="8">
        <v>3</v>
      </c>
      <c r="D203" s="87">
        <v>0</v>
      </c>
      <c r="E203" s="88">
        <v>10</v>
      </c>
      <c r="F203" s="9">
        <v>0</v>
      </c>
      <c r="G203" s="10">
        <v>10</v>
      </c>
      <c r="H203" s="87">
        <v>0</v>
      </c>
      <c r="I203" s="88">
        <v>9</v>
      </c>
      <c r="J203" s="9">
        <v>0</v>
      </c>
      <c r="K203" s="10">
        <v>9</v>
      </c>
      <c r="L203" s="6">
        <v>135</v>
      </c>
      <c r="N203" s="8" t="s">
        <v>9</v>
      </c>
      <c r="O203" s="7">
        <v>33473</v>
      </c>
      <c r="P203" s="8">
        <v>3</v>
      </c>
      <c r="Q203" s="87">
        <v>0</v>
      </c>
      <c r="R203" s="88">
        <v>9</v>
      </c>
      <c r="S203" s="48">
        <v>0</v>
      </c>
      <c r="T203" s="49">
        <v>9</v>
      </c>
      <c r="U203" s="87">
        <v>0</v>
      </c>
      <c r="V203" s="88">
        <v>10</v>
      </c>
      <c r="W203" s="48">
        <v>0</v>
      </c>
      <c r="X203" s="49">
        <v>10</v>
      </c>
      <c r="Y203" s="6">
        <v>140</v>
      </c>
    </row>
    <row r="204" spans="1:26" x14ac:dyDescent="0.35">
      <c r="A204" s="8" t="s">
        <v>6</v>
      </c>
      <c r="B204" s="7">
        <v>33446</v>
      </c>
      <c r="C204" s="8">
        <v>4</v>
      </c>
      <c r="D204" s="87">
        <v>0</v>
      </c>
      <c r="E204" s="88">
        <v>10</v>
      </c>
      <c r="F204" s="9">
        <v>0</v>
      </c>
      <c r="G204" s="10">
        <v>10</v>
      </c>
      <c r="H204" s="87">
        <v>0</v>
      </c>
      <c r="I204" s="88">
        <v>9</v>
      </c>
      <c r="J204" s="9">
        <v>0</v>
      </c>
      <c r="K204" s="10">
        <v>9</v>
      </c>
      <c r="L204" s="6">
        <v>135</v>
      </c>
      <c r="N204" s="8" t="s">
        <v>9</v>
      </c>
      <c r="O204" s="7">
        <v>33474</v>
      </c>
      <c r="P204" s="8">
        <v>4</v>
      </c>
      <c r="Q204" s="87">
        <v>0</v>
      </c>
      <c r="R204" s="88">
        <v>9</v>
      </c>
      <c r="S204" s="48">
        <v>0</v>
      </c>
      <c r="T204" s="49">
        <v>9</v>
      </c>
      <c r="U204" s="87">
        <v>0</v>
      </c>
      <c r="V204" s="88">
        <v>10</v>
      </c>
      <c r="W204" s="48">
        <v>0</v>
      </c>
      <c r="X204" s="49">
        <v>10</v>
      </c>
      <c r="Y204" s="6">
        <v>140</v>
      </c>
    </row>
    <row r="205" spans="1:26" x14ac:dyDescent="0.35">
      <c r="A205" s="8" t="s">
        <v>6</v>
      </c>
      <c r="B205" s="7">
        <v>33447</v>
      </c>
      <c r="C205" s="8">
        <v>5</v>
      </c>
      <c r="D205" s="87">
        <v>0</v>
      </c>
      <c r="E205" s="88">
        <v>10</v>
      </c>
      <c r="F205" s="9">
        <v>0</v>
      </c>
      <c r="G205" s="10">
        <v>10</v>
      </c>
      <c r="H205" s="87">
        <v>0</v>
      </c>
      <c r="I205" s="88">
        <v>9</v>
      </c>
      <c r="J205" s="9">
        <v>0</v>
      </c>
      <c r="K205" s="10">
        <v>9</v>
      </c>
      <c r="L205" s="6">
        <v>135</v>
      </c>
      <c r="N205" s="8" t="s">
        <v>9</v>
      </c>
      <c r="O205" s="7">
        <v>33475</v>
      </c>
      <c r="P205" s="8">
        <v>5</v>
      </c>
      <c r="Q205" s="87">
        <v>0</v>
      </c>
      <c r="R205" s="88">
        <v>9</v>
      </c>
      <c r="S205" s="48">
        <v>0</v>
      </c>
      <c r="T205" s="49">
        <v>9</v>
      </c>
      <c r="U205" s="87">
        <v>1</v>
      </c>
      <c r="V205" s="88">
        <v>10</v>
      </c>
      <c r="W205" s="48">
        <v>0</v>
      </c>
      <c r="X205" s="49">
        <v>10</v>
      </c>
      <c r="Y205" s="6">
        <v>140</v>
      </c>
    </row>
    <row r="206" spans="1:26" x14ac:dyDescent="0.35">
      <c r="A206" s="8" t="s">
        <v>6</v>
      </c>
      <c r="B206" s="7">
        <v>33448</v>
      </c>
      <c r="C206" s="8">
        <v>6</v>
      </c>
      <c r="D206" s="87">
        <v>0</v>
      </c>
      <c r="E206" s="88">
        <v>10</v>
      </c>
      <c r="F206" s="9">
        <v>0</v>
      </c>
      <c r="G206" s="10">
        <v>10</v>
      </c>
      <c r="H206" s="87">
        <v>0</v>
      </c>
      <c r="I206" s="88">
        <v>9</v>
      </c>
      <c r="J206" s="9">
        <v>0</v>
      </c>
      <c r="K206" s="10">
        <v>9</v>
      </c>
      <c r="L206" s="6">
        <v>135</v>
      </c>
      <c r="N206" s="8" t="s">
        <v>9</v>
      </c>
      <c r="O206" s="7">
        <v>33476</v>
      </c>
      <c r="P206" s="8">
        <v>6</v>
      </c>
      <c r="Q206" s="87">
        <v>0</v>
      </c>
      <c r="R206" s="88">
        <v>9</v>
      </c>
      <c r="S206" s="48">
        <v>0</v>
      </c>
      <c r="T206" s="49">
        <v>9</v>
      </c>
      <c r="U206" s="87">
        <v>1</v>
      </c>
      <c r="V206" s="88">
        <v>10</v>
      </c>
      <c r="W206" s="48">
        <v>0</v>
      </c>
      <c r="X206" s="49">
        <v>10</v>
      </c>
      <c r="Y206" s="6">
        <v>140</v>
      </c>
    </row>
    <row r="207" spans="1:26" x14ac:dyDescent="0.35">
      <c r="A207" s="8" t="s">
        <v>6</v>
      </c>
      <c r="B207" s="7">
        <v>33449</v>
      </c>
      <c r="C207" s="8">
        <v>7</v>
      </c>
      <c r="D207" s="87">
        <v>0</v>
      </c>
      <c r="E207" s="88">
        <v>10</v>
      </c>
      <c r="F207" s="9">
        <v>2</v>
      </c>
      <c r="G207" s="10">
        <v>10</v>
      </c>
      <c r="H207" s="87">
        <v>0</v>
      </c>
      <c r="I207" s="88">
        <v>9</v>
      </c>
      <c r="J207" s="9">
        <v>0</v>
      </c>
      <c r="K207" s="10">
        <v>9</v>
      </c>
      <c r="L207" s="6">
        <v>135</v>
      </c>
      <c r="N207" s="8" t="s">
        <v>9</v>
      </c>
      <c r="O207" s="7">
        <v>33477</v>
      </c>
      <c r="P207" s="8">
        <v>7</v>
      </c>
      <c r="Q207" s="87">
        <v>1</v>
      </c>
      <c r="R207" s="88">
        <v>9</v>
      </c>
      <c r="S207" s="48">
        <v>0</v>
      </c>
      <c r="T207" s="49">
        <v>9</v>
      </c>
      <c r="U207" s="87">
        <v>2</v>
      </c>
      <c r="V207" s="88">
        <v>10</v>
      </c>
      <c r="W207" s="48">
        <v>2</v>
      </c>
      <c r="X207" s="49">
        <v>10</v>
      </c>
      <c r="Y207" s="6">
        <v>140</v>
      </c>
    </row>
    <row r="208" spans="1:26" x14ac:dyDescent="0.35">
      <c r="A208" s="8" t="s">
        <v>6</v>
      </c>
      <c r="B208" s="7">
        <v>33450</v>
      </c>
      <c r="C208" s="8">
        <v>8</v>
      </c>
      <c r="D208" s="87">
        <v>0</v>
      </c>
      <c r="E208" s="88">
        <v>10</v>
      </c>
      <c r="F208" s="9">
        <v>2</v>
      </c>
      <c r="G208" s="10">
        <v>10</v>
      </c>
      <c r="H208" s="87">
        <v>0</v>
      </c>
      <c r="I208" s="88">
        <v>9</v>
      </c>
      <c r="J208" s="9">
        <v>0</v>
      </c>
      <c r="K208" s="10">
        <v>9</v>
      </c>
      <c r="L208" s="6">
        <v>135</v>
      </c>
      <c r="N208" s="8" t="s">
        <v>9</v>
      </c>
      <c r="O208" s="7">
        <v>33478</v>
      </c>
      <c r="P208" s="8">
        <v>8</v>
      </c>
      <c r="Q208" s="87">
        <v>1</v>
      </c>
      <c r="R208" s="88">
        <v>9</v>
      </c>
      <c r="S208" s="48">
        <v>0</v>
      </c>
      <c r="T208" s="49">
        <v>9</v>
      </c>
      <c r="U208" s="87">
        <v>2</v>
      </c>
      <c r="V208" s="88">
        <v>10</v>
      </c>
      <c r="W208" s="48">
        <v>2</v>
      </c>
      <c r="X208" s="49">
        <v>10</v>
      </c>
      <c r="Y208" s="6">
        <v>140</v>
      </c>
    </row>
    <row r="209" spans="1:25" x14ac:dyDescent="0.35">
      <c r="A209" s="8" t="s">
        <v>6</v>
      </c>
      <c r="B209" s="7">
        <v>33451</v>
      </c>
      <c r="C209" s="8">
        <v>9</v>
      </c>
      <c r="D209" s="87">
        <v>0</v>
      </c>
      <c r="E209" s="88">
        <v>10</v>
      </c>
      <c r="F209" s="9">
        <v>3</v>
      </c>
      <c r="G209" s="10">
        <v>10</v>
      </c>
      <c r="H209" s="87">
        <v>0</v>
      </c>
      <c r="I209" s="88">
        <v>9</v>
      </c>
      <c r="J209" s="9">
        <v>1</v>
      </c>
      <c r="K209" s="10">
        <v>9</v>
      </c>
      <c r="L209" s="6">
        <v>135</v>
      </c>
      <c r="N209" s="8" t="s">
        <v>9</v>
      </c>
      <c r="O209" s="7">
        <v>33479</v>
      </c>
      <c r="P209" s="8">
        <v>9</v>
      </c>
      <c r="Q209" s="87">
        <v>1</v>
      </c>
      <c r="R209" s="88">
        <v>9</v>
      </c>
      <c r="S209" s="48">
        <v>0</v>
      </c>
      <c r="T209" s="49">
        <v>9</v>
      </c>
      <c r="U209" s="87">
        <v>2</v>
      </c>
      <c r="V209" s="88">
        <v>10</v>
      </c>
      <c r="W209" s="48">
        <v>2</v>
      </c>
      <c r="X209" s="49">
        <v>10</v>
      </c>
      <c r="Y209" s="6">
        <v>140</v>
      </c>
    </row>
    <row r="210" spans="1:25" x14ac:dyDescent="0.35">
      <c r="A210" s="8" t="s">
        <v>6</v>
      </c>
      <c r="B210" s="7">
        <v>33452</v>
      </c>
      <c r="C210" s="8">
        <v>10</v>
      </c>
      <c r="D210" s="87">
        <v>0</v>
      </c>
      <c r="E210" s="88">
        <v>10</v>
      </c>
      <c r="F210" s="9">
        <v>3</v>
      </c>
      <c r="G210" s="10">
        <v>10</v>
      </c>
      <c r="H210" s="87">
        <v>0</v>
      </c>
      <c r="I210" s="88">
        <v>9</v>
      </c>
      <c r="J210" s="9">
        <v>1</v>
      </c>
      <c r="K210" s="10">
        <v>9</v>
      </c>
      <c r="L210" s="6">
        <v>135</v>
      </c>
      <c r="N210" s="8" t="s">
        <v>9</v>
      </c>
      <c r="O210" s="7">
        <v>33480</v>
      </c>
      <c r="P210" s="8">
        <v>10</v>
      </c>
      <c r="Q210" s="87">
        <v>1</v>
      </c>
      <c r="R210" s="88">
        <v>9</v>
      </c>
      <c r="S210" s="48">
        <v>0</v>
      </c>
      <c r="T210" s="49">
        <v>9</v>
      </c>
      <c r="U210" s="87">
        <v>2</v>
      </c>
      <c r="V210" s="88">
        <v>10</v>
      </c>
      <c r="W210" s="48">
        <v>4</v>
      </c>
      <c r="X210" s="49">
        <v>10</v>
      </c>
      <c r="Y210" s="6">
        <v>140</v>
      </c>
    </row>
    <row r="211" spans="1:25" x14ac:dyDescent="0.35">
      <c r="A211" s="8" t="s">
        <v>6</v>
      </c>
      <c r="B211" s="7">
        <v>33453</v>
      </c>
      <c r="C211" s="8">
        <v>11</v>
      </c>
      <c r="D211" s="87">
        <v>0</v>
      </c>
      <c r="E211" s="88">
        <v>10</v>
      </c>
      <c r="F211" s="9">
        <v>3</v>
      </c>
      <c r="G211" s="10">
        <v>10</v>
      </c>
      <c r="H211" s="87">
        <v>0</v>
      </c>
      <c r="I211" s="88">
        <v>9</v>
      </c>
      <c r="J211" s="9">
        <v>1</v>
      </c>
      <c r="K211" s="10">
        <v>9</v>
      </c>
      <c r="L211" s="6">
        <v>135</v>
      </c>
      <c r="N211" s="8" t="s">
        <v>9</v>
      </c>
      <c r="O211" s="7">
        <v>33481</v>
      </c>
      <c r="P211" s="8">
        <v>11</v>
      </c>
      <c r="Q211" s="87">
        <v>1</v>
      </c>
      <c r="R211" s="88">
        <v>9</v>
      </c>
      <c r="S211" s="48">
        <v>0</v>
      </c>
      <c r="T211" s="49">
        <v>9</v>
      </c>
      <c r="U211" s="110">
        <v>2</v>
      </c>
      <c r="V211" s="88">
        <v>10</v>
      </c>
      <c r="W211" s="48">
        <v>4</v>
      </c>
      <c r="X211" s="49">
        <v>10</v>
      </c>
      <c r="Y211" s="6">
        <v>140</v>
      </c>
    </row>
    <row r="212" spans="1:25" x14ac:dyDescent="0.35">
      <c r="A212" s="8" t="s">
        <v>6</v>
      </c>
      <c r="B212" s="7">
        <v>33454</v>
      </c>
      <c r="C212" s="8">
        <v>12</v>
      </c>
      <c r="D212" s="87">
        <v>0</v>
      </c>
      <c r="E212" s="88">
        <v>10</v>
      </c>
      <c r="F212" s="9">
        <v>3</v>
      </c>
      <c r="G212" s="10">
        <v>10</v>
      </c>
      <c r="H212" s="87">
        <v>0</v>
      </c>
      <c r="I212" s="88">
        <v>9</v>
      </c>
      <c r="J212" s="9">
        <v>1</v>
      </c>
      <c r="K212" s="10">
        <v>9</v>
      </c>
      <c r="L212" s="6">
        <v>135</v>
      </c>
      <c r="N212" s="8" t="s">
        <v>9</v>
      </c>
      <c r="O212" s="7">
        <v>33482</v>
      </c>
      <c r="P212" s="8">
        <v>12</v>
      </c>
      <c r="Q212" s="87">
        <v>1</v>
      </c>
      <c r="R212" s="88">
        <v>9</v>
      </c>
      <c r="S212" s="48">
        <v>0</v>
      </c>
      <c r="T212" s="49">
        <v>9</v>
      </c>
      <c r="U212" s="110">
        <v>4</v>
      </c>
      <c r="V212" s="88">
        <v>10</v>
      </c>
      <c r="W212" s="48">
        <v>4</v>
      </c>
      <c r="X212" s="49">
        <v>10</v>
      </c>
      <c r="Y212" s="6">
        <v>140</v>
      </c>
    </row>
    <row r="213" spans="1:25" x14ac:dyDescent="0.35">
      <c r="A213" s="8" t="s">
        <v>6</v>
      </c>
      <c r="B213" s="7">
        <v>33455</v>
      </c>
      <c r="C213" s="8">
        <v>13</v>
      </c>
      <c r="D213" s="87">
        <v>0</v>
      </c>
      <c r="E213" s="88">
        <v>10</v>
      </c>
      <c r="F213" s="9">
        <v>3</v>
      </c>
      <c r="G213" s="10">
        <v>10</v>
      </c>
      <c r="H213" s="87">
        <v>0</v>
      </c>
      <c r="I213" s="88">
        <v>9</v>
      </c>
      <c r="J213" s="9">
        <v>1</v>
      </c>
      <c r="K213" s="10">
        <v>9</v>
      </c>
      <c r="L213" s="6">
        <v>135</v>
      </c>
      <c r="N213" s="8" t="s">
        <v>9</v>
      </c>
      <c r="O213" s="7">
        <v>33483</v>
      </c>
      <c r="P213" s="8">
        <v>13</v>
      </c>
      <c r="Q213" s="87">
        <v>1</v>
      </c>
      <c r="R213" s="88">
        <v>9</v>
      </c>
      <c r="S213" s="48">
        <v>0</v>
      </c>
      <c r="T213" s="49">
        <v>9</v>
      </c>
      <c r="U213" s="110">
        <v>4</v>
      </c>
      <c r="V213" s="88">
        <v>10</v>
      </c>
      <c r="W213" s="48">
        <v>4</v>
      </c>
      <c r="X213" s="49">
        <v>10</v>
      </c>
      <c r="Y213" s="6">
        <v>140</v>
      </c>
    </row>
    <row r="214" spans="1:25" x14ac:dyDescent="0.35">
      <c r="A214" s="8" t="s">
        <v>6</v>
      </c>
      <c r="B214" s="7">
        <v>33456</v>
      </c>
      <c r="C214" s="8">
        <v>14</v>
      </c>
      <c r="D214" s="87">
        <v>0</v>
      </c>
      <c r="E214" s="88">
        <v>10</v>
      </c>
      <c r="F214" s="9">
        <v>3</v>
      </c>
      <c r="G214" s="10">
        <v>10</v>
      </c>
      <c r="H214" s="87">
        <v>0</v>
      </c>
      <c r="I214" s="88">
        <v>9</v>
      </c>
      <c r="J214" s="9">
        <v>1</v>
      </c>
      <c r="K214" s="10">
        <v>9</v>
      </c>
      <c r="L214" s="6">
        <v>135</v>
      </c>
      <c r="N214" s="8" t="s">
        <v>9</v>
      </c>
      <c r="O214" s="7">
        <v>33484</v>
      </c>
      <c r="P214" s="8">
        <v>14</v>
      </c>
      <c r="Q214" s="87">
        <v>1</v>
      </c>
      <c r="R214" s="88">
        <v>9</v>
      </c>
      <c r="S214" s="48">
        <v>0</v>
      </c>
      <c r="T214" s="49">
        <v>9</v>
      </c>
      <c r="U214" s="87">
        <v>4</v>
      </c>
      <c r="V214" s="88">
        <v>10</v>
      </c>
      <c r="W214" s="48">
        <v>4</v>
      </c>
      <c r="X214" s="49">
        <v>10</v>
      </c>
      <c r="Y214" s="6">
        <v>140</v>
      </c>
    </row>
    <row r="215" spans="1:25" x14ac:dyDescent="0.35">
      <c r="A215" s="8" t="s">
        <v>6</v>
      </c>
      <c r="B215" s="7">
        <v>33457</v>
      </c>
      <c r="C215" s="8">
        <v>15</v>
      </c>
      <c r="D215" s="87">
        <v>0</v>
      </c>
      <c r="E215" s="88">
        <v>10</v>
      </c>
      <c r="F215" s="9">
        <v>3</v>
      </c>
      <c r="G215" s="10">
        <v>10</v>
      </c>
      <c r="H215" s="87">
        <v>0</v>
      </c>
      <c r="I215" s="88">
        <v>9</v>
      </c>
      <c r="J215" s="9">
        <v>1</v>
      </c>
      <c r="K215" s="10">
        <v>9</v>
      </c>
      <c r="L215" s="6">
        <v>135</v>
      </c>
      <c r="N215" s="8" t="s">
        <v>9</v>
      </c>
      <c r="O215" s="7">
        <v>33485</v>
      </c>
      <c r="P215" s="8">
        <v>15</v>
      </c>
      <c r="Q215" s="87">
        <v>1</v>
      </c>
      <c r="R215" s="88">
        <v>9</v>
      </c>
      <c r="S215" s="48">
        <v>0</v>
      </c>
      <c r="T215" s="49">
        <v>9</v>
      </c>
      <c r="U215" s="87">
        <v>4</v>
      </c>
      <c r="V215" s="88">
        <v>10</v>
      </c>
      <c r="W215" s="48">
        <v>4</v>
      </c>
      <c r="X215" s="49">
        <v>10</v>
      </c>
      <c r="Y215" s="6">
        <v>140</v>
      </c>
    </row>
    <row r="216" spans="1:25" x14ac:dyDescent="0.35">
      <c r="A216" s="8" t="s">
        <v>6</v>
      </c>
      <c r="B216" s="7">
        <v>33458</v>
      </c>
      <c r="C216" s="8">
        <v>16</v>
      </c>
      <c r="D216" s="87">
        <v>0</v>
      </c>
      <c r="E216" s="88">
        <v>10</v>
      </c>
      <c r="F216" s="9">
        <v>3</v>
      </c>
      <c r="G216" s="10">
        <v>10</v>
      </c>
      <c r="H216" s="87">
        <v>0</v>
      </c>
      <c r="I216" s="88">
        <v>9</v>
      </c>
      <c r="J216" s="9">
        <v>1</v>
      </c>
      <c r="K216" s="10">
        <v>9</v>
      </c>
      <c r="L216" s="6">
        <v>135</v>
      </c>
      <c r="N216" s="8" t="s">
        <v>9</v>
      </c>
      <c r="O216" s="7">
        <v>33486</v>
      </c>
      <c r="P216" s="8">
        <v>16</v>
      </c>
      <c r="Q216" s="87">
        <v>1</v>
      </c>
      <c r="R216" s="88">
        <v>9</v>
      </c>
      <c r="S216" s="48">
        <v>0</v>
      </c>
      <c r="T216" s="49">
        <v>9</v>
      </c>
      <c r="U216" s="87">
        <v>4</v>
      </c>
      <c r="V216" s="88">
        <v>10</v>
      </c>
      <c r="W216" s="48">
        <v>4</v>
      </c>
      <c r="X216" s="49">
        <v>10</v>
      </c>
      <c r="Y216" s="6">
        <v>140</v>
      </c>
    </row>
    <row r="217" spans="1:25" x14ac:dyDescent="0.35">
      <c r="A217" s="8" t="s">
        <v>6</v>
      </c>
      <c r="B217" s="7">
        <v>33459</v>
      </c>
      <c r="C217" s="8">
        <v>17</v>
      </c>
      <c r="D217" s="87">
        <v>0</v>
      </c>
      <c r="E217" s="88">
        <v>10</v>
      </c>
      <c r="F217" s="9">
        <v>3</v>
      </c>
      <c r="G217" s="10">
        <v>10</v>
      </c>
      <c r="H217" s="87">
        <v>0</v>
      </c>
      <c r="I217" s="88">
        <v>9</v>
      </c>
      <c r="J217" s="9">
        <v>1</v>
      </c>
      <c r="K217" s="10">
        <v>9</v>
      </c>
      <c r="L217" s="6">
        <v>135</v>
      </c>
      <c r="N217" s="8" t="s">
        <v>9</v>
      </c>
      <c r="O217" s="7">
        <v>33487</v>
      </c>
      <c r="P217" s="8">
        <v>17</v>
      </c>
      <c r="Q217" s="87">
        <v>1</v>
      </c>
      <c r="R217" s="88">
        <v>9</v>
      </c>
      <c r="S217" s="48">
        <v>0</v>
      </c>
      <c r="T217" s="49">
        <v>9</v>
      </c>
      <c r="U217" s="87">
        <v>4</v>
      </c>
      <c r="V217" s="88">
        <v>10</v>
      </c>
      <c r="W217" s="48">
        <v>4</v>
      </c>
      <c r="X217" s="49">
        <v>10</v>
      </c>
      <c r="Y217" s="6">
        <v>140</v>
      </c>
    </row>
    <row r="218" spans="1:25" x14ac:dyDescent="0.35">
      <c r="A218" s="8" t="s">
        <v>6</v>
      </c>
      <c r="B218" s="7">
        <v>33460</v>
      </c>
      <c r="C218" s="8">
        <v>18</v>
      </c>
      <c r="D218" s="87">
        <v>0</v>
      </c>
      <c r="E218" s="88">
        <v>10</v>
      </c>
      <c r="F218" s="9">
        <v>3</v>
      </c>
      <c r="G218" s="10">
        <v>10</v>
      </c>
      <c r="H218" s="87">
        <v>0</v>
      </c>
      <c r="I218" s="88">
        <v>9</v>
      </c>
      <c r="J218" s="9">
        <v>1</v>
      </c>
      <c r="K218" s="10">
        <v>9</v>
      </c>
      <c r="L218" s="6">
        <v>135</v>
      </c>
      <c r="N218" s="8" t="s">
        <v>9</v>
      </c>
      <c r="O218" s="7">
        <v>33488</v>
      </c>
      <c r="P218" s="8">
        <v>18</v>
      </c>
      <c r="Q218" s="87">
        <v>1</v>
      </c>
      <c r="R218" s="88">
        <v>9</v>
      </c>
      <c r="S218" s="48">
        <v>0</v>
      </c>
      <c r="T218" s="49">
        <v>9</v>
      </c>
      <c r="U218" s="87">
        <v>4</v>
      </c>
      <c r="V218" s="88">
        <v>10</v>
      </c>
      <c r="W218" s="48">
        <v>4</v>
      </c>
      <c r="X218" s="49">
        <v>10</v>
      </c>
      <c r="Y218" s="6">
        <v>140</v>
      </c>
    </row>
    <row r="219" spans="1:25" x14ac:dyDescent="0.35">
      <c r="A219" s="8" t="s">
        <v>6</v>
      </c>
      <c r="B219" s="7">
        <v>33461</v>
      </c>
      <c r="C219" s="8">
        <v>19</v>
      </c>
      <c r="D219" s="87">
        <v>0</v>
      </c>
      <c r="E219" s="88">
        <v>10</v>
      </c>
      <c r="F219" s="9">
        <v>3</v>
      </c>
      <c r="G219" s="10">
        <v>10</v>
      </c>
      <c r="H219" s="87">
        <v>0</v>
      </c>
      <c r="I219" s="88">
        <v>9</v>
      </c>
      <c r="J219" s="9">
        <v>1</v>
      </c>
      <c r="K219" s="10">
        <v>9</v>
      </c>
      <c r="L219" s="6">
        <v>135</v>
      </c>
      <c r="N219" s="8" t="s">
        <v>9</v>
      </c>
      <c r="O219" s="7">
        <v>33489</v>
      </c>
      <c r="P219" s="8">
        <v>19</v>
      </c>
      <c r="Q219" s="87">
        <v>1</v>
      </c>
      <c r="R219" s="88">
        <v>9</v>
      </c>
      <c r="S219" s="48">
        <v>0</v>
      </c>
      <c r="T219" s="49">
        <v>9</v>
      </c>
      <c r="U219" s="87">
        <v>4</v>
      </c>
      <c r="V219" s="88">
        <v>10</v>
      </c>
      <c r="W219" s="48">
        <v>4</v>
      </c>
      <c r="X219" s="49">
        <v>10</v>
      </c>
      <c r="Y219" s="6">
        <v>140</v>
      </c>
    </row>
    <row r="220" spans="1:25" ht="15" thickBot="1" x14ac:dyDescent="0.4">
      <c r="A220" s="24" t="s">
        <v>6</v>
      </c>
      <c r="B220" s="19">
        <v>33462</v>
      </c>
      <c r="C220" s="20">
        <v>20</v>
      </c>
      <c r="D220" s="87">
        <v>0</v>
      </c>
      <c r="E220" s="88">
        <v>10</v>
      </c>
      <c r="F220" s="9">
        <v>3</v>
      </c>
      <c r="G220" s="10">
        <v>10</v>
      </c>
      <c r="H220" s="87">
        <v>0</v>
      </c>
      <c r="I220" s="88">
        <v>9</v>
      </c>
      <c r="J220" s="9">
        <v>1</v>
      </c>
      <c r="K220" s="10">
        <v>9</v>
      </c>
      <c r="L220" s="24">
        <v>135</v>
      </c>
      <c r="N220" s="74" t="s">
        <v>9</v>
      </c>
      <c r="O220" s="75">
        <v>33490</v>
      </c>
      <c r="P220" s="74">
        <v>20</v>
      </c>
      <c r="Q220" s="90">
        <v>1</v>
      </c>
      <c r="R220" s="91">
        <v>9</v>
      </c>
      <c r="S220" s="55">
        <v>0</v>
      </c>
      <c r="T220" s="56">
        <v>9</v>
      </c>
      <c r="U220" s="90">
        <v>4</v>
      </c>
      <c r="V220" s="91">
        <v>10</v>
      </c>
      <c r="W220" s="55">
        <v>4</v>
      </c>
      <c r="X220" s="56">
        <v>10</v>
      </c>
      <c r="Y220" s="74">
        <v>140</v>
      </c>
    </row>
    <row r="221" spans="1:25" ht="15" thickTop="1" x14ac:dyDescent="0.3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8"/>
      <c r="L221" s="78"/>
    </row>
    <row r="223" spans="1:25" ht="15" thickBot="1" x14ac:dyDescent="0.4"/>
    <row r="224" spans="1:25" ht="27" customHeight="1" thickTop="1" thickBot="1" x14ac:dyDescent="0.5">
      <c r="A224" s="400" t="s">
        <v>84</v>
      </c>
      <c r="B224" s="401"/>
      <c r="C224" s="401"/>
      <c r="D224" s="401"/>
      <c r="E224" s="401"/>
      <c r="F224" s="401"/>
      <c r="G224" s="401"/>
      <c r="H224" s="401"/>
      <c r="I224" s="401"/>
      <c r="J224" s="401"/>
      <c r="K224" s="401"/>
      <c r="L224" s="402"/>
      <c r="N224" s="387" t="s">
        <v>85</v>
      </c>
      <c r="O224" s="388"/>
      <c r="P224" s="388"/>
      <c r="Q224" s="388"/>
      <c r="R224" s="388"/>
      <c r="S224" s="388"/>
      <c r="T224" s="388"/>
      <c r="U224" s="388"/>
      <c r="V224" s="388"/>
      <c r="W224" s="389"/>
    </row>
    <row r="225" spans="1:23" ht="16.5" customHeight="1" thickTop="1" thickBot="1" x14ac:dyDescent="0.4">
      <c r="A225" s="192" t="s">
        <v>3</v>
      </c>
      <c r="B225" s="189" t="s">
        <v>0</v>
      </c>
      <c r="C225" s="189" t="s">
        <v>1</v>
      </c>
      <c r="D225" s="403" t="s">
        <v>7</v>
      </c>
      <c r="E225" s="404"/>
      <c r="F225" s="404"/>
      <c r="G225" s="404"/>
      <c r="H225" s="404"/>
      <c r="I225" s="404"/>
      <c r="J225" s="404"/>
      <c r="K225" s="405"/>
      <c r="L225" s="25"/>
      <c r="N225" s="369" t="s">
        <v>1</v>
      </c>
      <c r="O225" s="372" t="s">
        <v>3</v>
      </c>
      <c r="P225" s="373"/>
      <c r="Q225" s="373"/>
      <c r="R225" s="373"/>
      <c r="S225" s="373"/>
      <c r="T225" s="373"/>
      <c r="U225" s="391" t="s">
        <v>16</v>
      </c>
      <c r="V225" s="375"/>
      <c r="W225" s="378" t="s">
        <v>14</v>
      </c>
    </row>
    <row r="226" spans="1:23" ht="63" customHeight="1" thickTop="1" thickBot="1" x14ac:dyDescent="0.4">
      <c r="A226" s="193"/>
      <c r="B226" s="190"/>
      <c r="C226" s="190"/>
      <c r="D226" s="195" t="s">
        <v>61</v>
      </c>
      <c r="E226" s="196"/>
      <c r="F226" s="195" t="s">
        <v>62</v>
      </c>
      <c r="G226" s="196"/>
      <c r="H226" s="195" t="s">
        <v>63</v>
      </c>
      <c r="I226" s="196"/>
      <c r="J226" s="195" t="s">
        <v>64</v>
      </c>
      <c r="K226" s="196"/>
      <c r="L226" s="13" t="s">
        <v>2</v>
      </c>
      <c r="N226" s="370"/>
      <c r="O226" s="381" t="s">
        <v>6</v>
      </c>
      <c r="P226" s="382"/>
      <c r="Q226" s="399" t="s">
        <v>9</v>
      </c>
      <c r="R226" s="398"/>
      <c r="S226" s="381" t="s">
        <v>10</v>
      </c>
      <c r="T226" s="399"/>
      <c r="U226" s="393"/>
      <c r="V226" s="377"/>
      <c r="W226" s="379"/>
    </row>
    <row r="227" spans="1:23" ht="81.75" customHeight="1" thickTop="1" thickBot="1" x14ac:dyDescent="0.4">
      <c r="A227" s="194"/>
      <c r="B227" s="190"/>
      <c r="C227" s="191"/>
      <c r="D227" s="14" t="s">
        <v>4</v>
      </c>
      <c r="E227" s="15" t="s">
        <v>8</v>
      </c>
      <c r="F227" s="14" t="s">
        <v>4</v>
      </c>
      <c r="G227" s="15" t="s">
        <v>8</v>
      </c>
      <c r="H227" s="14" t="s">
        <v>4</v>
      </c>
      <c r="I227" s="15" t="s">
        <v>8</v>
      </c>
      <c r="J227" s="14" t="s">
        <v>4</v>
      </c>
      <c r="K227" s="15" t="s">
        <v>8</v>
      </c>
      <c r="L227" s="13" t="s">
        <v>5</v>
      </c>
      <c r="N227" s="371"/>
      <c r="O227" s="14" t="s">
        <v>4</v>
      </c>
      <c r="P227" s="63" t="s">
        <v>11</v>
      </c>
      <c r="Q227" s="67" t="s">
        <v>4</v>
      </c>
      <c r="R227" s="15" t="s">
        <v>11</v>
      </c>
      <c r="S227" s="14" t="s">
        <v>4</v>
      </c>
      <c r="T227" s="57" t="s">
        <v>11</v>
      </c>
      <c r="U227" s="14" t="s">
        <v>13</v>
      </c>
      <c r="V227" s="63" t="s">
        <v>12</v>
      </c>
      <c r="W227" s="380"/>
    </row>
    <row r="228" spans="1:23" ht="15.5" thickTop="1" thickBot="1" x14ac:dyDescent="0.4">
      <c r="A228" s="18" t="s">
        <v>10</v>
      </c>
      <c r="B228" s="2">
        <v>33494</v>
      </c>
      <c r="C228" s="3">
        <v>1</v>
      </c>
      <c r="D228" s="92">
        <v>0</v>
      </c>
      <c r="E228" s="93">
        <v>10</v>
      </c>
      <c r="F228" s="16">
        <v>0</v>
      </c>
      <c r="G228" s="17">
        <v>10</v>
      </c>
      <c r="H228" s="92">
        <v>0</v>
      </c>
      <c r="I228" s="93">
        <v>10</v>
      </c>
      <c r="J228" s="16">
        <v>0</v>
      </c>
      <c r="K228" s="17">
        <v>10</v>
      </c>
      <c r="L228" s="6">
        <v>144</v>
      </c>
      <c r="N228" s="69">
        <v>1</v>
      </c>
      <c r="O228" s="4">
        <f>D201+F201+H201+J201</f>
        <v>0</v>
      </c>
      <c r="P228" s="200">
        <f>E201+G201+I201+K201</f>
        <v>38</v>
      </c>
      <c r="Q228" s="4">
        <f>Q201+S201+U201+W201</f>
        <v>0</v>
      </c>
      <c r="R228" s="5">
        <f>R201+T201+V201+X201</f>
        <v>38</v>
      </c>
      <c r="S228" s="201">
        <f>D228+F228+H228+J228</f>
        <v>0</v>
      </c>
      <c r="T228" s="200">
        <f>E228+G228+I228+K228</f>
        <v>40</v>
      </c>
      <c r="U228" s="4">
        <f>O228+Q228+S228</f>
        <v>0</v>
      </c>
      <c r="V228" s="111">
        <f>P228+R228+T228</f>
        <v>116</v>
      </c>
      <c r="W228" s="112">
        <f>(U228/V228)*100</f>
        <v>0</v>
      </c>
    </row>
    <row r="229" spans="1:23" ht="15" thickTop="1" x14ac:dyDescent="0.35">
      <c r="A229" s="8" t="s">
        <v>10</v>
      </c>
      <c r="B229" s="28">
        <v>33495</v>
      </c>
      <c r="C229" s="8">
        <v>2</v>
      </c>
      <c r="D229" s="87">
        <v>0</v>
      </c>
      <c r="E229" s="88">
        <v>10</v>
      </c>
      <c r="F229" s="9">
        <v>0</v>
      </c>
      <c r="G229" s="10">
        <v>10</v>
      </c>
      <c r="H229" s="87">
        <v>0</v>
      </c>
      <c r="I229" s="88">
        <v>10</v>
      </c>
      <c r="J229" s="9">
        <v>0</v>
      </c>
      <c r="K229" s="10">
        <v>10</v>
      </c>
      <c r="L229" s="6">
        <v>144</v>
      </c>
      <c r="N229" s="70">
        <v>2</v>
      </c>
      <c r="O229" s="9">
        <f t="shared" ref="O229:O247" si="63">D202+F202+H202+J202</f>
        <v>0</v>
      </c>
      <c r="P229" s="59">
        <f t="shared" ref="P229:P247" si="64">E202+G202+I202+K202</f>
        <v>38</v>
      </c>
      <c r="Q229" s="9">
        <f t="shared" ref="Q229:R229" si="65">Q202+S202+U202+W202</f>
        <v>0</v>
      </c>
      <c r="R229" s="10">
        <f t="shared" si="65"/>
        <v>38</v>
      </c>
      <c r="S229" s="68">
        <f t="shared" ref="S229:S247" si="66">D229+F229+H229+J229</f>
        <v>0</v>
      </c>
      <c r="T229" s="59">
        <f t="shared" ref="T229:T247" si="67">E229+G229+I229+K229</f>
        <v>40</v>
      </c>
      <c r="U229" s="9">
        <f t="shared" ref="U229:U247" si="68">O229+Q229+S229</f>
        <v>0</v>
      </c>
      <c r="V229" s="65">
        <f t="shared" ref="V229:V247" si="69">P229+R229+T229</f>
        <v>116</v>
      </c>
      <c r="W229" s="220">
        <f t="shared" ref="W229:W247" si="70">(U229/V229)*100</f>
        <v>0</v>
      </c>
    </row>
    <row r="230" spans="1:23" x14ac:dyDescent="0.35">
      <c r="A230" s="8" t="s">
        <v>10</v>
      </c>
      <c r="B230" s="7">
        <v>33496</v>
      </c>
      <c r="C230" s="8">
        <v>3</v>
      </c>
      <c r="D230" s="87">
        <v>0</v>
      </c>
      <c r="E230" s="88">
        <v>10</v>
      </c>
      <c r="F230" s="9">
        <v>0</v>
      </c>
      <c r="G230" s="10">
        <v>10</v>
      </c>
      <c r="H230" s="87">
        <v>0</v>
      </c>
      <c r="I230" s="88">
        <v>10</v>
      </c>
      <c r="J230" s="9">
        <v>0</v>
      </c>
      <c r="K230" s="10">
        <v>10</v>
      </c>
      <c r="L230" s="6">
        <v>144</v>
      </c>
      <c r="N230" s="70">
        <v>3</v>
      </c>
      <c r="O230" s="9">
        <f t="shared" si="63"/>
        <v>0</v>
      </c>
      <c r="P230" s="59">
        <f t="shared" si="64"/>
        <v>38</v>
      </c>
      <c r="Q230" s="9">
        <f t="shared" ref="Q230:R230" si="71">Q203+S203+U203+W203</f>
        <v>0</v>
      </c>
      <c r="R230" s="10">
        <f t="shared" si="71"/>
        <v>38</v>
      </c>
      <c r="S230" s="68">
        <f t="shared" si="66"/>
        <v>0</v>
      </c>
      <c r="T230" s="59">
        <f t="shared" si="67"/>
        <v>40</v>
      </c>
      <c r="U230" s="9">
        <f t="shared" si="68"/>
        <v>0</v>
      </c>
      <c r="V230" s="65">
        <f t="shared" si="69"/>
        <v>116</v>
      </c>
      <c r="W230" s="220">
        <f t="shared" si="70"/>
        <v>0</v>
      </c>
    </row>
    <row r="231" spans="1:23" x14ac:dyDescent="0.35">
      <c r="A231" s="8" t="s">
        <v>10</v>
      </c>
      <c r="B231" s="7">
        <v>33497</v>
      </c>
      <c r="C231" s="8">
        <v>4</v>
      </c>
      <c r="D231" s="87">
        <v>0</v>
      </c>
      <c r="E231" s="88">
        <v>10</v>
      </c>
      <c r="F231" s="22">
        <v>0</v>
      </c>
      <c r="G231" s="10">
        <v>10</v>
      </c>
      <c r="H231" s="87">
        <v>0</v>
      </c>
      <c r="I231" s="88">
        <v>10</v>
      </c>
      <c r="J231" s="9">
        <v>0</v>
      </c>
      <c r="K231" s="10">
        <v>10</v>
      </c>
      <c r="L231" s="6">
        <v>144</v>
      </c>
      <c r="N231" s="70">
        <v>4</v>
      </c>
      <c r="O231" s="9">
        <f t="shared" si="63"/>
        <v>0</v>
      </c>
      <c r="P231" s="59">
        <f t="shared" si="64"/>
        <v>38</v>
      </c>
      <c r="Q231" s="9">
        <f t="shared" ref="Q231:R231" si="72">Q204+S204+U204+W204</f>
        <v>0</v>
      </c>
      <c r="R231" s="10">
        <f t="shared" si="72"/>
        <v>38</v>
      </c>
      <c r="S231" s="68">
        <f t="shared" si="66"/>
        <v>0</v>
      </c>
      <c r="T231" s="59">
        <f t="shared" si="67"/>
        <v>40</v>
      </c>
      <c r="U231" s="9">
        <f t="shared" si="68"/>
        <v>0</v>
      </c>
      <c r="V231" s="65">
        <f t="shared" si="69"/>
        <v>116</v>
      </c>
      <c r="W231" s="220">
        <f t="shared" si="70"/>
        <v>0</v>
      </c>
    </row>
    <row r="232" spans="1:23" x14ac:dyDescent="0.35">
      <c r="A232" s="8" t="s">
        <v>10</v>
      </c>
      <c r="B232" s="7">
        <v>33498</v>
      </c>
      <c r="C232" s="8">
        <v>5</v>
      </c>
      <c r="D232" s="87">
        <v>2</v>
      </c>
      <c r="E232" s="88">
        <v>10</v>
      </c>
      <c r="F232" s="9">
        <v>2</v>
      </c>
      <c r="G232" s="10">
        <v>10</v>
      </c>
      <c r="H232" s="87">
        <v>0</v>
      </c>
      <c r="I232" s="88">
        <v>10</v>
      </c>
      <c r="J232" s="9">
        <v>0</v>
      </c>
      <c r="K232" s="10">
        <v>10</v>
      </c>
      <c r="L232" s="6">
        <v>144</v>
      </c>
      <c r="N232" s="70">
        <v>5</v>
      </c>
      <c r="O232" s="9">
        <f t="shared" si="63"/>
        <v>0</v>
      </c>
      <c r="P232" s="59">
        <f t="shared" si="64"/>
        <v>38</v>
      </c>
      <c r="Q232" s="9">
        <f t="shared" ref="Q232:R232" si="73">Q205+S205+U205+W205</f>
        <v>1</v>
      </c>
      <c r="R232" s="10">
        <f t="shared" si="73"/>
        <v>38</v>
      </c>
      <c r="S232" s="68">
        <f t="shared" si="66"/>
        <v>4</v>
      </c>
      <c r="T232" s="59">
        <f t="shared" si="67"/>
        <v>40</v>
      </c>
      <c r="U232" s="9">
        <f t="shared" si="68"/>
        <v>5</v>
      </c>
      <c r="V232" s="65">
        <f t="shared" si="69"/>
        <v>116</v>
      </c>
      <c r="W232" s="220">
        <f t="shared" si="70"/>
        <v>4.3103448275862073</v>
      </c>
    </row>
    <row r="233" spans="1:23" x14ac:dyDescent="0.35">
      <c r="A233" s="8" t="s">
        <v>10</v>
      </c>
      <c r="B233" s="7">
        <v>33499</v>
      </c>
      <c r="C233" s="8">
        <v>6</v>
      </c>
      <c r="D233" s="87">
        <v>2</v>
      </c>
      <c r="E233" s="88">
        <v>10</v>
      </c>
      <c r="F233" s="9">
        <v>2</v>
      </c>
      <c r="G233" s="10">
        <v>10</v>
      </c>
      <c r="H233" s="87">
        <v>0</v>
      </c>
      <c r="I233" s="88">
        <v>10</v>
      </c>
      <c r="J233" s="9">
        <v>0</v>
      </c>
      <c r="K233" s="10">
        <v>10</v>
      </c>
      <c r="L233" s="6">
        <v>144</v>
      </c>
      <c r="N233" s="70">
        <v>6</v>
      </c>
      <c r="O233" s="9">
        <f t="shared" si="63"/>
        <v>0</v>
      </c>
      <c r="P233" s="59">
        <f t="shared" si="64"/>
        <v>38</v>
      </c>
      <c r="Q233" s="9">
        <f t="shared" ref="Q233:R233" si="74">Q206+S206+U206+W206</f>
        <v>1</v>
      </c>
      <c r="R233" s="10">
        <f t="shared" si="74"/>
        <v>38</v>
      </c>
      <c r="S233" s="68">
        <f t="shared" si="66"/>
        <v>4</v>
      </c>
      <c r="T233" s="59">
        <f t="shared" si="67"/>
        <v>40</v>
      </c>
      <c r="U233" s="9">
        <f t="shared" si="68"/>
        <v>5</v>
      </c>
      <c r="V233" s="65">
        <f t="shared" si="69"/>
        <v>116</v>
      </c>
      <c r="W233" s="220">
        <f t="shared" si="70"/>
        <v>4.3103448275862073</v>
      </c>
    </row>
    <row r="234" spans="1:23" x14ac:dyDescent="0.35">
      <c r="A234" s="8" t="s">
        <v>10</v>
      </c>
      <c r="B234" s="7">
        <v>33500</v>
      </c>
      <c r="C234" s="8">
        <v>7</v>
      </c>
      <c r="D234" s="87">
        <v>3</v>
      </c>
      <c r="E234" s="88">
        <v>10</v>
      </c>
      <c r="F234" s="9">
        <v>2</v>
      </c>
      <c r="G234" s="10">
        <v>10</v>
      </c>
      <c r="H234" s="87">
        <v>0</v>
      </c>
      <c r="I234" s="88">
        <v>10</v>
      </c>
      <c r="J234" s="9">
        <v>0</v>
      </c>
      <c r="K234" s="10">
        <v>10</v>
      </c>
      <c r="L234" s="6">
        <v>144</v>
      </c>
      <c r="N234" s="70">
        <v>7</v>
      </c>
      <c r="O234" s="9">
        <f t="shared" si="63"/>
        <v>2</v>
      </c>
      <c r="P234" s="59">
        <f t="shared" si="64"/>
        <v>38</v>
      </c>
      <c r="Q234" s="9">
        <f t="shared" ref="Q234:R234" si="75">Q207+S207+U207+W207</f>
        <v>5</v>
      </c>
      <c r="R234" s="10">
        <f t="shared" si="75"/>
        <v>38</v>
      </c>
      <c r="S234" s="68">
        <f t="shared" si="66"/>
        <v>5</v>
      </c>
      <c r="T234" s="59">
        <f t="shared" si="67"/>
        <v>40</v>
      </c>
      <c r="U234" s="9">
        <f t="shared" si="68"/>
        <v>12</v>
      </c>
      <c r="V234" s="65">
        <f t="shared" si="69"/>
        <v>116</v>
      </c>
      <c r="W234" s="220">
        <f t="shared" si="70"/>
        <v>10.344827586206897</v>
      </c>
    </row>
    <row r="235" spans="1:23" x14ac:dyDescent="0.35">
      <c r="A235" s="8" t="s">
        <v>10</v>
      </c>
      <c r="B235" s="7">
        <v>33501</v>
      </c>
      <c r="C235" s="8">
        <v>8</v>
      </c>
      <c r="D235" s="87">
        <v>3</v>
      </c>
      <c r="E235" s="88">
        <v>10</v>
      </c>
      <c r="F235" s="9">
        <v>2</v>
      </c>
      <c r="G235" s="10">
        <v>10</v>
      </c>
      <c r="H235" s="87">
        <v>1</v>
      </c>
      <c r="I235" s="88">
        <v>10</v>
      </c>
      <c r="J235" s="9">
        <v>1</v>
      </c>
      <c r="K235" s="10">
        <v>10</v>
      </c>
      <c r="L235" s="6">
        <v>144</v>
      </c>
      <c r="N235" s="70">
        <v>8</v>
      </c>
      <c r="O235" s="9">
        <f t="shared" si="63"/>
        <v>2</v>
      </c>
      <c r="P235" s="59">
        <f t="shared" si="64"/>
        <v>38</v>
      </c>
      <c r="Q235" s="9">
        <f t="shared" ref="Q235:R235" si="76">Q208+S208+U208+W208</f>
        <v>5</v>
      </c>
      <c r="R235" s="10">
        <f t="shared" si="76"/>
        <v>38</v>
      </c>
      <c r="S235" s="68">
        <f t="shared" si="66"/>
        <v>7</v>
      </c>
      <c r="T235" s="59">
        <f t="shared" si="67"/>
        <v>40</v>
      </c>
      <c r="U235" s="9">
        <f t="shared" si="68"/>
        <v>14</v>
      </c>
      <c r="V235" s="65">
        <f t="shared" si="69"/>
        <v>116</v>
      </c>
      <c r="W235" s="220">
        <f t="shared" si="70"/>
        <v>12.068965517241379</v>
      </c>
    </row>
    <row r="236" spans="1:23" x14ac:dyDescent="0.35">
      <c r="A236" s="8" t="s">
        <v>10</v>
      </c>
      <c r="B236" s="7">
        <v>33502</v>
      </c>
      <c r="C236" s="8">
        <v>9</v>
      </c>
      <c r="D236" s="87">
        <v>3</v>
      </c>
      <c r="E236" s="88">
        <v>10</v>
      </c>
      <c r="F236" s="9">
        <v>2</v>
      </c>
      <c r="G236" s="10">
        <v>10</v>
      </c>
      <c r="H236" s="87">
        <v>1</v>
      </c>
      <c r="I236" s="88">
        <v>10</v>
      </c>
      <c r="J236" s="9">
        <v>1</v>
      </c>
      <c r="K236" s="10">
        <v>10</v>
      </c>
      <c r="L236" s="6">
        <v>144</v>
      </c>
      <c r="N236" s="70">
        <v>9</v>
      </c>
      <c r="O236" s="9">
        <f t="shared" si="63"/>
        <v>4</v>
      </c>
      <c r="P236" s="59">
        <f t="shared" si="64"/>
        <v>38</v>
      </c>
      <c r="Q236" s="9">
        <f t="shared" ref="Q236:R236" si="77">Q209+S209+U209+W209</f>
        <v>5</v>
      </c>
      <c r="R236" s="10">
        <f t="shared" si="77"/>
        <v>38</v>
      </c>
      <c r="S236" s="68">
        <f t="shared" si="66"/>
        <v>7</v>
      </c>
      <c r="T236" s="59">
        <f t="shared" si="67"/>
        <v>40</v>
      </c>
      <c r="U236" s="9">
        <f t="shared" si="68"/>
        <v>16</v>
      </c>
      <c r="V236" s="65">
        <f t="shared" si="69"/>
        <v>116</v>
      </c>
      <c r="W236" s="220">
        <f t="shared" si="70"/>
        <v>13.793103448275861</v>
      </c>
    </row>
    <row r="237" spans="1:23" x14ac:dyDescent="0.35">
      <c r="A237" s="8" t="s">
        <v>10</v>
      </c>
      <c r="B237" s="7">
        <v>33503</v>
      </c>
      <c r="C237" s="8">
        <v>10</v>
      </c>
      <c r="D237" s="87">
        <v>3</v>
      </c>
      <c r="E237" s="88">
        <v>10</v>
      </c>
      <c r="F237" s="9">
        <v>2</v>
      </c>
      <c r="G237" s="10">
        <v>10</v>
      </c>
      <c r="H237" s="87">
        <v>1</v>
      </c>
      <c r="I237" s="88">
        <v>10</v>
      </c>
      <c r="J237" s="9">
        <v>1</v>
      </c>
      <c r="K237" s="10">
        <v>10</v>
      </c>
      <c r="L237" s="6">
        <v>144</v>
      </c>
      <c r="N237" s="70">
        <v>10</v>
      </c>
      <c r="O237" s="9">
        <f t="shared" si="63"/>
        <v>4</v>
      </c>
      <c r="P237" s="59">
        <f t="shared" si="64"/>
        <v>38</v>
      </c>
      <c r="Q237" s="9">
        <f t="shared" ref="Q237:R237" si="78">Q210+S210+U210+W210</f>
        <v>7</v>
      </c>
      <c r="R237" s="10">
        <f t="shared" si="78"/>
        <v>38</v>
      </c>
      <c r="S237" s="68">
        <f t="shared" si="66"/>
        <v>7</v>
      </c>
      <c r="T237" s="59">
        <f t="shared" si="67"/>
        <v>40</v>
      </c>
      <c r="U237" s="9">
        <f t="shared" si="68"/>
        <v>18</v>
      </c>
      <c r="V237" s="65">
        <f t="shared" si="69"/>
        <v>116</v>
      </c>
      <c r="W237" s="220">
        <f t="shared" si="70"/>
        <v>15.517241379310345</v>
      </c>
    </row>
    <row r="238" spans="1:23" x14ac:dyDescent="0.35">
      <c r="A238" s="8" t="s">
        <v>10</v>
      </c>
      <c r="B238" s="7">
        <v>33504</v>
      </c>
      <c r="C238" s="8">
        <v>11</v>
      </c>
      <c r="D238" s="87">
        <v>3</v>
      </c>
      <c r="E238" s="88">
        <v>10</v>
      </c>
      <c r="F238" s="9">
        <v>2</v>
      </c>
      <c r="G238" s="10">
        <v>10</v>
      </c>
      <c r="H238" s="87">
        <v>1</v>
      </c>
      <c r="I238" s="88">
        <v>10</v>
      </c>
      <c r="J238" s="9">
        <v>1</v>
      </c>
      <c r="K238" s="10">
        <v>10</v>
      </c>
      <c r="L238" s="6">
        <v>144</v>
      </c>
      <c r="N238" s="202">
        <v>11</v>
      </c>
      <c r="O238" s="9">
        <f t="shared" si="63"/>
        <v>4</v>
      </c>
      <c r="P238" s="59">
        <f t="shared" si="64"/>
        <v>38</v>
      </c>
      <c r="Q238" s="9">
        <f t="shared" ref="Q238:R238" si="79">Q211+S211+U211+W211</f>
        <v>7</v>
      </c>
      <c r="R238" s="10">
        <f t="shared" si="79"/>
        <v>38</v>
      </c>
      <c r="S238" s="68">
        <f t="shared" si="66"/>
        <v>7</v>
      </c>
      <c r="T238" s="59">
        <f t="shared" si="67"/>
        <v>40</v>
      </c>
      <c r="U238" s="9">
        <f t="shared" si="68"/>
        <v>18</v>
      </c>
      <c r="V238" s="65">
        <f t="shared" si="69"/>
        <v>116</v>
      </c>
      <c r="W238" s="220">
        <f t="shared" si="70"/>
        <v>15.517241379310345</v>
      </c>
    </row>
    <row r="239" spans="1:23" x14ac:dyDescent="0.35">
      <c r="A239" s="8" t="s">
        <v>10</v>
      </c>
      <c r="B239" s="7">
        <v>33505</v>
      </c>
      <c r="C239" s="8">
        <v>12</v>
      </c>
      <c r="D239" s="87">
        <v>3</v>
      </c>
      <c r="E239" s="88">
        <v>10</v>
      </c>
      <c r="F239" s="9">
        <v>2</v>
      </c>
      <c r="G239" s="10">
        <v>10</v>
      </c>
      <c r="H239" s="87">
        <v>1</v>
      </c>
      <c r="I239" s="88">
        <v>10</v>
      </c>
      <c r="J239" s="9">
        <v>1</v>
      </c>
      <c r="K239" s="10">
        <v>10</v>
      </c>
      <c r="L239" s="6">
        <v>144</v>
      </c>
      <c r="N239" s="202">
        <v>12</v>
      </c>
      <c r="O239" s="9">
        <f t="shared" si="63"/>
        <v>4</v>
      </c>
      <c r="P239" s="59">
        <f t="shared" si="64"/>
        <v>38</v>
      </c>
      <c r="Q239" s="9">
        <f t="shared" ref="Q239:R239" si="80">Q212+S212+U212+W212</f>
        <v>9</v>
      </c>
      <c r="R239" s="10">
        <f t="shared" si="80"/>
        <v>38</v>
      </c>
      <c r="S239" s="68">
        <f t="shared" si="66"/>
        <v>7</v>
      </c>
      <c r="T239" s="59">
        <f t="shared" si="67"/>
        <v>40</v>
      </c>
      <c r="U239" s="9">
        <f t="shared" si="68"/>
        <v>20</v>
      </c>
      <c r="V239" s="65">
        <f t="shared" si="69"/>
        <v>116</v>
      </c>
      <c r="W239" s="220">
        <f t="shared" si="70"/>
        <v>17.241379310344829</v>
      </c>
    </row>
    <row r="240" spans="1:23" x14ac:dyDescent="0.35">
      <c r="A240" s="8" t="s">
        <v>10</v>
      </c>
      <c r="B240" s="7">
        <v>33506</v>
      </c>
      <c r="C240" s="8">
        <v>13</v>
      </c>
      <c r="D240" s="87">
        <v>3</v>
      </c>
      <c r="E240" s="88">
        <v>10</v>
      </c>
      <c r="F240" s="9">
        <v>2</v>
      </c>
      <c r="G240" s="10">
        <v>10</v>
      </c>
      <c r="H240" s="87">
        <v>1</v>
      </c>
      <c r="I240" s="88">
        <v>10</v>
      </c>
      <c r="J240" s="9">
        <v>1</v>
      </c>
      <c r="K240" s="10">
        <v>10</v>
      </c>
      <c r="L240" s="6">
        <v>144</v>
      </c>
      <c r="N240" s="202">
        <v>13</v>
      </c>
      <c r="O240" s="9">
        <f t="shared" si="63"/>
        <v>4</v>
      </c>
      <c r="P240" s="59">
        <f t="shared" si="64"/>
        <v>38</v>
      </c>
      <c r="Q240" s="9">
        <f t="shared" ref="Q240:R240" si="81">Q213+S213+U213+W213</f>
        <v>9</v>
      </c>
      <c r="R240" s="10">
        <f t="shared" si="81"/>
        <v>38</v>
      </c>
      <c r="S240" s="68">
        <f t="shared" si="66"/>
        <v>7</v>
      </c>
      <c r="T240" s="59">
        <f t="shared" si="67"/>
        <v>40</v>
      </c>
      <c r="U240" s="9">
        <f t="shared" si="68"/>
        <v>20</v>
      </c>
      <c r="V240" s="65">
        <f t="shared" si="69"/>
        <v>116</v>
      </c>
      <c r="W240" s="220">
        <f t="shared" si="70"/>
        <v>17.241379310344829</v>
      </c>
    </row>
    <row r="241" spans="1:26" x14ac:dyDescent="0.35">
      <c r="A241" s="8" t="s">
        <v>10</v>
      </c>
      <c r="B241" s="7">
        <v>33507</v>
      </c>
      <c r="C241" s="8">
        <v>14</v>
      </c>
      <c r="D241" s="87">
        <v>3</v>
      </c>
      <c r="E241" s="88">
        <v>10</v>
      </c>
      <c r="F241" s="9">
        <v>2</v>
      </c>
      <c r="G241" s="10">
        <v>10</v>
      </c>
      <c r="H241" s="87">
        <v>1</v>
      </c>
      <c r="I241" s="88">
        <v>10</v>
      </c>
      <c r="J241" s="9">
        <v>1</v>
      </c>
      <c r="K241" s="10">
        <v>10</v>
      </c>
      <c r="L241" s="6">
        <v>144</v>
      </c>
      <c r="N241" s="70">
        <v>14</v>
      </c>
      <c r="O241" s="9">
        <f t="shared" si="63"/>
        <v>4</v>
      </c>
      <c r="P241" s="59">
        <f t="shared" si="64"/>
        <v>38</v>
      </c>
      <c r="Q241" s="9">
        <f t="shared" ref="Q241:R241" si="82">Q214+S214+U214+W214</f>
        <v>9</v>
      </c>
      <c r="R241" s="10">
        <f t="shared" si="82"/>
        <v>38</v>
      </c>
      <c r="S241" s="68">
        <f t="shared" si="66"/>
        <v>7</v>
      </c>
      <c r="T241" s="59">
        <f t="shared" si="67"/>
        <v>40</v>
      </c>
      <c r="U241" s="9">
        <f t="shared" si="68"/>
        <v>20</v>
      </c>
      <c r="V241" s="65">
        <f t="shared" si="69"/>
        <v>116</v>
      </c>
      <c r="W241" s="220">
        <f t="shared" si="70"/>
        <v>17.241379310344829</v>
      </c>
    </row>
    <row r="242" spans="1:26" x14ac:dyDescent="0.35">
      <c r="A242" s="8" t="s">
        <v>10</v>
      </c>
      <c r="B242" s="7">
        <v>33508</v>
      </c>
      <c r="C242" s="8">
        <v>15</v>
      </c>
      <c r="D242" s="87">
        <v>3</v>
      </c>
      <c r="E242" s="88">
        <v>10</v>
      </c>
      <c r="F242" s="9">
        <v>2</v>
      </c>
      <c r="G242" s="10">
        <v>10</v>
      </c>
      <c r="H242" s="87">
        <v>1</v>
      </c>
      <c r="I242" s="88">
        <v>10</v>
      </c>
      <c r="J242" s="9">
        <v>1</v>
      </c>
      <c r="K242" s="10">
        <v>10</v>
      </c>
      <c r="L242" s="6">
        <v>144</v>
      </c>
      <c r="N242" s="70">
        <v>15</v>
      </c>
      <c r="O242" s="9">
        <f t="shared" si="63"/>
        <v>4</v>
      </c>
      <c r="P242" s="59">
        <f t="shared" si="64"/>
        <v>38</v>
      </c>
      <c r="Q242" s="9">
        <f t="shared" ref="Q242:R242" si="83">Q215+S215+U215+W215</f>
        <v>9</v>
      </c>
      <c r="R242" s="10">
        <f t="shared" si="83"/>
        <v>38</v>
      </c>
      <c r="S242" s="68">
        <f t="shared" si="66"/>
        <v>7</v>
      </c>
      <c r="T242" s="59">
        <f t="shared" si="67"/>
        <v>40</v>
      </c>
      <c r="U242" s="9">
        <f t="shared" si="68"/>
        <v>20</v>
      </c>
      <c r="V242" s="65">
        <f t="shared" si="69"/>
        <v>116</v>
      </c>
      <c r="W242" s="220">
        <f t="shared" si="70"/>
        <v>17.241379310344829</v>
      </c>
    </row>
    <row r="243" spans="1:26" x14ac:dyDescent="0.35">
      <c r="A243" s="8" t="s">
        <v>10</v>
      </c>
      <c r="B243" s="7">
        <v>33509</v>
      </c>
      <c r="C243" s="8">
        <v>16</v>
      </c>
      <c r="D243" s="87">
        <v>3</v>
      </c>
      <c r="E243" s="88">
        <v>10</v>
      </c>
      <c r="F243" s="9">
        <v>2</v>
      </c>
      <c r="G243" s="10">
        <v>10</v>
      </c>
      <c r="H243" s="87">
        <v>1</v>
      </c>
      <c r="I243" s="88">
        <v>10</v>
      </c>
      <c r="J243" s="9">
        <v>1</v>
      </c>
      <c r="K243" s="10">
        <v>10</v>
      </c>
      <c r="L243" s="6">
        <v>144</v>
      </c>
      <c r="N243" s="70">
        <v>16</v>
      </c>
      <c r="O243" s="9">
        <f t="shared" si="63"/>
        <v>4</v>
      </c>
      <c r="P243" s="59">
        <f t="shared" si="64"/>
        <v>38</v>
      </c>
      <c r="Q243" s="9">
        <f t="shared" ref="Q243:R243" si="84">Q216+S216+U216+W216</f>
        <v>9</v>
      </c>
      <c r="R243" s="10">
        <f t="shared" si="84"/>
        <v>38</v>
      </c>
      <c r="S243" s="68">
        <f t="shared" si="66"/>
        <v>7</v>
      </c>
      <c r="T243" s="59">
        <f t="shared" si="67"/>
        <v>40</v>
      </c>
      <c r="U243" s="9">
        <f t="shared" si="68"/>
        <v>20</v>
      </c>
      <c r="V243" s="65">
        <f t="shared" si="69"/>
        <v>116</v>
      </c>
      <c r="W243" s="220">
        <f t="shared" si="70"/>
        <v>17.241379310344829</v>
      </c>
    </row>
    <row r="244" spans="1:26" x14ac:dyDescent="0.35">
      <c r="A244" s="8" t="s">
        <v>10</v>
      </c>
      <c r="B244" s="7">
        <v>33510</v>
      </c>
      <c r="C244" s="8">
        <v>17</v>
      </c>
      <c r="D244" s="87">
        <v>3</v>
      </c>
      <c r="E244" s="88">
        <v>10</v>
      </c>
      <c r="F244" s="9">
        <v>2</v>
      </c>
      <c r="G244" s="10">
        <v>10</v>
      </c>
      <c r="H244" s="87">
        <v>1</v>
      </c>
      <c r="I244" s="88">
        <v>10</v>
      </c>
      <c r="J244" s="9">
        <v>1</v>
      </c>
      <c r="K244" s="10">
        <v>10</v>
      </c>
      <c r="L244" s="6">
        <v>144</v>
      </c>
      <c r="N244" s="70">
        <v>17</v>
      </c>
      <c r="O244" s="9">
        <f t="shared" si="63"/>
        <v>4</v>
      </c>
      <c r="P244" s="59">
        <f t="shared" si="64"/>
        <v>38</v>
      </c>
      <c r="Q244" s="9">
        <f t="shared" ref="Q244:R244" si="85">Q217+S217+U217+W217</f>
        <v>9</v>
      </c>
      <c r="R244" s="10">
        <f t="shared" si="85"/>
        <v>38</v>
      </c>
      <c r="S244" s="68">
        <f t="shared" si="66"/>
        <v>7</v>
      </c>
      <c r="T244" s="59">
        <f t="shared" si="67"/>
        <v>40</v>
      </c>
      <c r="U244" s="9">
        <f t="shared" si="68"/>
        <v>20</v>
      </c>
      <c r="V244" s="65">
        <f t="shared" si="69"/>
        <v>116</v>
      </c>
      <c r="W244" s="220">
        <f t="shared" si="70"/>
        <v>17.241379310344829</v>
      </c>
    </row>
    <row r="245" spans="1:26" x14ac:dyDescent="0.35">
      <c r="A245" s="8" t="s">
        <v>10</v>
      </c>
      <c r="B245" s="29">
        <v>33511</v>
      </c>
      <c r="C245" s="8">
        <v>18</v>
      </c>
      <c r="D245" s="87">
        <v>3</v>
      </c>
      <c r="E245" s="88">
        <v>10</v>
      </c>
      <c r="F245" s="9">
        <v>2</v>
      </c>
      <c r="G245" s="10">
        <v>10</v>
      </c>
      <c r="H245" s="87">
        <v>1</v>
      </c>
      <c r="I245" s="88">
        <v>10</v>
      </c>
      <c r="J245" s="9">
        <v>1</v>
      </c>
      <c r="K245" s="10">
        <v>10</v>
      </c>
      <c r="L245" s="6">
        <v>144</v>
      </c>
      <c r="N245" s="70">
        <v>18</v>
      </c>
      <c r="O245" s="9">
        <f t="shared" si="63"/>
        <v>4</v>
      </c>
      <c r="P245" s="59">
        <f t="shared" si="64"/>
        <v>38</v>
      </c>
      <c r="Q245" s="9">
        <f t="shared" ref="Q245:R245" si="86">Q218+S218+U218+W218</f>
        <v>9</v>
      </c>
      <c r="R245" s="10">
        <f t="shared" si="86"/>
        <v>38</v>
      </c>
      <c r="S245" s="68">
        <f t="shared" si="66"/>
        <v>7</v>
      </c>
      <c r="T245" s="59">
        <f t="shared" si="67"/>
        <v>40</v>
      </c>
      <c r="U245" s="9">
        <f t="shared" si="68"/>
        <v>20</v>
      </c>
      <c r="V245" s="65">
        <f t="shared" si="69"/>
        <v>116</v>
      </c>
      <c r="W245" s="220">
        <f t="shared" si="70"/>
        <v>17.241379310344829</v>
      </c>
    </row>
    <row r="246" spans="1:26" x14ac:dyDescent="0.35">
      <c r="A246" s="8" t="s">
        <v>10</v>
      </c>
      <c r="B246" s="7">
        <v>33512</v>
      </c>
      <c r="C246" s="8">
        <v>19</v>
      </c>
      <c r="D246" s="87">
        <v>3</v>
      </c>
      <c r="E246" s="88">
        <v>10</v>
      </c>
      <c r="F246" s="9">
        <v>2</v>
      </c>
      <c r="G246" s="10">
        <v>10</v>
      </c>
      <c r="H246" s="87">
        <v>1</v>
      </c>
      <c r="I246" s="88">
        <v>10</v>
      </c>
      <c r="J246" s="9">
        <v>1</v>
      </c>
      <c r="K246" s="10">
        <v>10</v>
      </c>
      <c r="L246" s="6">
        <v>144</v>
      </c>
      <c r="N246" s="70">
        <v>19</v>
      </c>
      <c r="O246" s="9">
        <f t="shared" si="63"/>
        <v>4</v>
      </c>
      <c r="P246" s="59">
        <f t="shared" si="64"/>
        <v>38</v>
      </c>
      <c r="Q246" s="9">
        <f t="shared" ref="Q246:R246" si="87">Q219+S219+U219+W219</f>
        <v>9</v>
      </c>
      <c r="R246" s="10">
        <f t="shared" si="87"/>
        <v>38</v>
      </c>
      <c r="S246" s="68">
        <f t="shared" si="66"/>
        <v>7</v>
      </c>
      <c r="T246" s="59">
        <f t="shared" si="67"/>
        <v>40</v>
      </c>
      <c r="U246" s="9">
        <f t="shared" si="68"/>
        <v>20</v>
      </c>
      <c r="V246" s="65">
        <f t="shared" si="69"/>
        <v>116</v>
      </c>
      <c r="W246" s="220">
        <f t="shared" si="70"/>
        <v>17.241379310344829</v>
      </c>
    </row>
    <row r="247" spans="1:26" ht="15" thickBot="1" x14ac:dyDescent="0.4">
      <c r="A247" s="45" t="s">
        <v>10</v>
      </c>
      <c r="B247" s="46">
        <v>33513</v>
      </c>
      <c r="C247" s="47">
        <v>20</v>
      </c>
      <c r="D247" s="87">
        <v>3</v>
      </c>
      <c r="E247" s="88">
        <v>10</v>
      </c>
      <c r="F247" s="48">
        <v>2</v>
      </c>
      <c r="G247" s="49">
        <v>10</v>
      </c>
      <c r="H247" s="87">
        <v>1</v>
      </c>
      <c r="I247" s="88">
        <v>10</v>
      </c>
      <c r="J247" s="48">
        <v>1</v>
      </c>
      <c r="K247" s="49">
        <v>10</v>
      </c>
      <c r="L247" s="45">
        <v>144</v>
      </c>
      <c r="N247" s="71">
        <v>20</v>
      </c>
      <c r="O247" s="66">
        <f t="shared" si="63"/>
        <v>4</v>
      </c>
      <c r="P247" s="106">
        <f t="shared" si="64"/>
        <v>38</v>
      </c>
      <c r="Q247" s="66">
        <f t="shared" ref="Q247:R247" si="88">Q220+S220+U220+W220</f>
        <v>9</v>
      </c>
      <c r="R247" s="76">
        <f t="shared" si="88"/>
        <v>38</v>
      </c>
      <c r="S247" s="107">
        <f t="shared" si="66"/>
        <v>7</v>
      </c>
      <c r="T247" s="106">
        <f t="shared" si="67"/>
        <v>40</v>
      </c>
      <c r="U247" s="66">
        <f t="shared" si="68"/>
        <v>20</v>
      </c>
      <c r="V247" s="108">
        <f t="shared" si="69"/>
        <v>116</v>
      </c>
      <c r="W247" s="109">
        <f t="shared" si="70"/>
        <v>17.241379310344829</v>
      </c>
    </row>
    <row r="248" spans="1:26" ht="15" thickTop="1" x14ac:dyDescent="0.35">
      <c r="A248" s="44" t="s">
        <v>10</v>
      </c>
      <c r="B248" s="41">
        <v>33514</v>
      </c>
      <c r="C248" s="44">
        <v>21</v>
      </c>
      <c r="D248" s="42">
        <v>3</v>
      </c>
      <c r="E248" s="43">
        <v>10</v>
      </c>
      <c r="F248" s="42">
        <v>2</v>
      </c>
      <c r="G248" s="43">
        <v>10</v>
      </c>
      <c r="H248" s="42">
        <v>1</v>
      </c>
      <c r="I248" s="43">
        <v>10</v>
      </c>
      <c r="J248" s="42">
        <v>1</v>
      </c>
      <c r="K248" s="43">
        <v>10</v>
      </c>
      <c r="L248" s="40">
        <v>144</v>
      </c>
    </row>
    <row r="249" spans="1:26" x14ac:dyDescent="0.35">
      <c r="A249" s="44" t="s">
        <v>10</v>
      </c>
      <c r="B249" s="41">
        <v>33515</v>
      </c>
      <c r="C249" s="44">
        <v>22</v>
      </c>
      <c r="D249" s="42">
        <v>3</v>
      </c>
      <c r="E249" s="43">
        <v>10</v>
      </c>
      <c r="F249" s="42">
        <v>2</v>
      </c>
      <c r="G249" s="43">
        <v>10</v>
      </c>
      <c r="H249" s="42">
        <v>1</v>
      </c>
      <c r="I249" s="43">
        <v>10</v>
      </c>
      <c r="J249" s="42">
        <v>1</v>
      </c>
      <c r="K249" s="43">
        <v>10</v>
      </c>
      <c r="L249" s="40">
        <v>144</v>
      </c>
    </row>
    <row r="250" spans="1:26" x14ac:dyDescent="0.35">
      <c r="A250" s="44" t="s">
        <v>10</v>
      </c>
      <c r="B250" s="41">
        <v>33516</v>
      </c>
      <c r="C250" s="44">
        <v>23</v>
      </c>
      <c r="D250" s="42">
        <v>3</v>
      </c>
      <c r="E250" s="43">
        <v>10</v>
      </c>
      <c r="F250" s="42">
        <v>2</v>
      </c>
      <c r="G250" s="43">
        <v>10</v>
      </c>
      <c r="H250" s="42">
        <v>1</v>
      </c>
      <c r="I250" s="43">
        <v>10</v>
      </c>
      <c r="J250" s="42">
        <v>1</v>
      </c>
      <c r="K250" s="43">
        <v>10</v>
      </c>
      <c r="L250" s="40">
        <v>144</v>
      </c>
    </row>
    <row r="251" spans="1:26" x14ac:dyDescent="0.35">
      <c r="A251" s="44" t="s">
        <v>10</v>
      </c>
      <c r="B251" s="41">
        <v>33517</v>
      </c>
      <c r="C251" s="44">
        <v>24</v>
      </c>
      <c r="D251" s="42">
        <v>3</v>
      </c>
      <c r="E251" s="43">
        <v>10</v>
      </c>
      <c r="F251" s="42">
        <v>2</v>
      </c>
      <c r="G251" s="43">
        <v>10</v>
      </c>
      <c r="H251" s="42">
        <v>1</v>
      </c>
      <c r="I251" s="43">
        <v>10</v>
      </c>
      <c r="J251" s="42">
        <v>1</v>
      </c>
      <c r="K251" s="43">
        <v>10</v>
      </c>
      <c r="L251" s="40">
        <v>144</v>
      </c>
    </row>
    <row r="253" spans="1:26" x14ac:dyDescent="0.35">
      <c r="A253" s="415" t="s">
        <v>116</v>
      </c>
      <c r="B253" s="415"/>
      <c r="C253" s="415"/>
      <c r="D253" s="415"/>
      <c r="E253" s="415"/>
    </row>
    <row r="255" spans="1:26" x14ac:dyDescent="0.3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2"/>
      <c r="Y255" s="52"/>
      <c r="Z255" s="52"/>
    </row>
    <row r="256" spans="1:26" x14ac:dyDescent="0.35"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5" ht="18.5" x14ac:dyDescent="0.45">
      <c r="A257" s="212" t="s">
        <v>86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5" x14ac:dyDescent="0.35"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5" ht="15" thickBot="1" x14ac:dyDescent="0.4"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5" ht="30" customHeight="1" thickTop="1" thickBot="1" x14ac:dyDescent="0.4">
      <c r="A260" s="400" t="s">
        <v>87</v>
      </c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  <c r="L260" s="402"/>
      <c r="N260" s="400" t="s">
        <v>88</v>
      </c>
      <c r="O260" s="401"/>
      <c r="P260" s="401"/>
      <c r="Q260" s="401"/>
      <c r="R260" s="401"/>
      <c r="S260" s="401"/>
      <c r="T260" s="401"/>
      <c r="U260" s="401"/>
      <c r="V260" s="401"/>
      <c r="W260" s="401"/>
      <c r="X260" s="401"/>
      <c r="Y260" s="402"/>
    </row>
    <row r="261" spans="1:25" ht="16.5" customHeight="1" thickTop="1" thickBot="1" x14ac:dyDescent="0.4">
      <c r="A261" s="408" t="s">
        <v>3</v>
      </c>
      <c r="B261" s="369" t="s">
        <v>0</v>
      </c>
      <c r="C261" s="369" t="s">
        <v>1</v>
      </c>
      <c r="D261" s="393" t="s">
        <v>7</v>
      </c>
      <c r="E261" s="414"/>
      <c r="F261" s="414"/>
      <c r="G261" s="414"/>
      <c r="H261" s="414"/>
      <c r="I261" s="414"/>
      <c r="J261" s="414"/>
      <c r="K261" s="394"/>
      <c r="L261" s="25"/>
      <c r="N261" s="408" t="s">
        <v>3</v>
      </c>
      <c r="O261" s="369" t="s">
        <v>0</v>
      </c>
      <c r="P261" s="369" t="s">
        <v>1</v>
      </c>
      <c r="Q261" s="403" t="s">
        <v>7</v>
      </c>
      <c r="R261" s="404"/>
      <c r="S261" s="404"/>
      <c r="T261" s="404"/>
      <c r="U261" s="404"/>
      <c r="V261" s="404"/>
      <c r="W261" s="404"/>
      <c r="X261" s="405"/>
      <c r="Y261" s="25"/>
    </row>
    <row r="262" spans="1:25" ht="58.5" customHeight="1" thickTop="1" thickBot="1" x14ac:dyDescent="0.4">
      <c r="A262" s="409"/>
      <c r="B262" s="370"/>
      <c r="C262" s="370"/>
      <c r="D262" s="411" t="s">
        <v>61</v>
      </c>
      <c r="E262" s="412"/>
      <c r="F262" s="411" t="s">
        <v>62</v>
      </c>
      <c r="G262" s="412"/>
      <c r="H262" s="411" t="s">
        <v>63</v>
      </c>
      <c r="I262" s="412"/>
      <c r="J262" s="411" t="s">
        <v>64</v>
      </c>
      <c r="K262" s="412"/>
      <c r="L262" s="13" t="s">
        <v>2</v>
      </c>
      <c r="N262" s="409"/>
      <c r="O262" s="370"/>
      <c r="P262" s="370"/>
      <c r="Q262" s="411" t="s">
        <v>61</v>
      </c>
      <c r="R262" s="412"/>
      <c r="S262" s="411" t="s">
        <v>62</v>
      </c>
      <c r="T262" s="412"/>
      <c r="U262" s="411" t="s">
        <v>63</v>
      </c>
      <c r="V262" s="412"/>
      <c r="W262" s="411" t="s">
        <v>64</v>
      </c>
      <c r="X262" s="412"/>
      <c r="Y262" s="13" t="s">
        <v>2</v>
      </c>
    </row>
    <row r="263" spans="1:25" ht="79.5" customHeight="1" thickTop="1" thickBot="1" x14ac:dyDescent="0.4">
      <c r="A263" s="410"/>
      <c r="B263" s="371"/>
      <c r="C263" s="371"/>
      <c r="D263" s="14" t="s">
        <v>4</v>
      </c>
      <c r="E263" s="15" t="s">
        <v>8</v>
      </c>
      <c r="F263" s="14" t="s">
        <v>4</v>
      </c>
      <c r="G263" s="15" t="s">
        <v>8</v>
      </c>
      <c r="H263" s="14" t="s">
        <v>4</v>
      </c>
      <c r="I263" s="15" t="s">
        <v>8</v>
      </c>
      <c r="J263" s="14" t="s">
        <v>4</v>
      </c>
      <c r="K263" s="15" t="s">
        <v>8</v>
      </c>
      <c r="L263" s="13" t="s">
        <v>5</v>
      </c>
      <c r="N263" s="410"/>
      <c r="O263" s="370"/>
      <c r="P263" s="371"/>
      <c r="Q263" s="14" t="s">
        <v>4</v>
      </c>
      <c r="R263" s="15" t="s">
        <v>8</v>
      </c>
      <c r="S263" s="14" t="s">
        <v>4</v>
      </c>
      <c r="T263" s="15" t="s">
        <v>8</v>
      </c>
      <c r="U263" s="14" t="s">
        <v>4</v>
      </c>
      <c r="V263" s="15" t="s">
        <v>8</v>
      </c>
      <c r="W263" s="14" t="s">
        <v>4</v>
      </c>
      <c r="X263" s="15" t="s">
        <v>8</v>
      </c>
      <c r="Y263" s="13" t="s">
        <v>5</v>
      </c>
    </row>
    <row r="264" spans="1:25" ht="15.5" thickTop="1" thickBot="1" x14ac:dyDescent="0.4">
      <c r="A264" s="18" t="s">
        <v>9</v>
      </c>
      <c r="B264" s="7">
        <v>33471</v>
      </c>
      <c r="C264" s="3">
        <v>1</v>
      </c>
      <c r="D264" s="85">
        <v>0</v>
      </c>
      <c r="E264" s="86">
        <v>10</v>
      </c>
      <c r="F264" s="4">
        <v>0</v>
      </c>
      <c r="G264" s="5">
        <v>9</v>
      </c>
      <c r="H264" s="92">
        <v>0</v>
      </c>
      <c r="I264" s="93">
        <v>10</v>
      </c>
      <c r="J264" s="16">
        <v>0</v>
      </c>
      <c r="K264" s="17">
        <v>9</v>
      </c>
      <c r="L264" s="6">
        <v>140</v>
      </c>
      <c r="N264" s="18" t="s">
        <v>10</v>
      </c>
      <c r="O264" s="2">
        <v>33494</v>
      </c>
      <c r="P264" s="3">
        <v>1</v>
      </c>
      <c r="Q264" s="92">
        <v>0</v>
      </c>
      <c r="R264" s="93">
        <v>10</v>
      </c>
      <c r="S264" s="16">
        <v>0</v>
      </c>
      <c r="T264" s="17">
        <v>10</v>
      </c>
      <c r="U264" s="92">
        <v>0</v>
      </c>
      <c r="V264" s="93">
        <v>10</v>
      </c>
      <c r="W264" s="16">
        <v>0</v>
      </c>
      <c r="X264" s="17">
        <v>10</v>
      </c>
      <c r="Y264" s="6">
        <v>144</v>
      </c>
    </row>
    <row r="265" spans="1:25" ht="15" thickTop="1" x14ac:dyDescent="0.35">
      <c r="A265" s="8" t="s">
        <v>9</v>
      </c>
      <c r="B265" s="7">
        <v>33472</v>
      </c>
      <c r="C265" s="8">
        <v>2</v>
      </c>
      <c r="D265" s="87">
        <v>1</v>
      </c>
      <c r="E265" s="88">
        <v>10</v>
      </c>
      <c r="F265" s="9">
        <v>0</v>
      </c>
      <c r="G265" s="10">
        <v>9</v>
      </c>
      <c r="H265" s="87">
        <v>1</v>
      </c>
      <c r="I265" s="88">
        <v>10</v>
      </c>
      <c r="J265" s="9">
        <v>0</v>
      </c>
      <c r="K265" s="10">
        <v>9</v>
      </c>
      <c r="L265" s="6">
        <v>140</v>
      </c>
      <c r="N265" s="8" t="s">
        <v>10</v>
      </c>
      <c r="O265" s="28">
        <v>33495</v>
      </c>
      <c r="P265" s="8">
        <v>2</v>
      </c>
      <c r="Q265" s="87">
        <v>0</v>
      </c>
      <c r="R265" s="88">
        <v>10</v>
      </c>
      <c r="S265" s="9">
        <v>0</v>
      </c>
      <c r="T265" s="10">
        <v>10</v>
      </c>
      <c r="U265" s="87">
        <v>0</v>
      </c>
      <c r="V265" s="88">
        <v>10</v>
      </c>
      <c r="W265" s="9">
        <v>0</v>
      </c>
      <c r="X265" s="10">
        <v>10</v>
      </c>
      <c r="Y265" s="6">
        <v>144</v>
      </c>
    </row>
    <row r="266" spans="1:25" x14ac:dyDescent="0.35">
      <c r="A266" s="8" t="s">
        <v>9</v>
      </c>
      <c r="B266" s="7">
        <v>33473</v>
      </c>
      <c r="C266" s="8">
        <v>3</v>
      </c>
      <c r="D266" s="87">
        <v>1</v>
      </c>
      <c r="E266" s="88">
        <v>10</v>
      </c>
      <c r="F266" s="9">
        <v>0</v>
      </c>
      <c r="G266" s="10">
        <v>9</v>
      </c>
      <c r="H266" s="87">
        <v>1</v>
      </c>
      <c r="I266" s="88">
        <v>10</v>
      </c>
      <c r="J266" s="9">
        <v>0</v>
      </c>
      <c r="K266" s="10">
        <v>9</v>
      </c>
      <c r="L266" s="6">
        <v>140</v>
      </c>
      <c r="N266" s="8" t="s">
        <v>10</v>
      </c>
      <c r="O266" s="7">
        <v>33496</v>
      </c>
      <c r="P266" s="8">
        <v>3</v>
      </c>
      <c r="Q266" s="87">
        <v>0</v>
      </c>
      <c r="R266" s="88">
        <v>10</v>
      </c>
      <c r="S266" s="9">
        <v>0</v>
      </c>
      <c r="T266" s="10">
        <v>10</v>
      </c>
      <c r="U266" s="87">
        <v>0</v>
      </c>
      <c r="V266" s="88">
        <v>10</v>
      </c>
      <c r="W266" s="9">
        <v>0</v>
      </c>
      <c r="X266" s="10">
        <v>10</v>
      </c>
      <c r="Y266" s="6">
        <v>144</v>
      </c>
    </row>
    <row r="267" spans="1:25" x14ac:dyDescent="0.35">
      <c r="A267" s="8" t="s">
        <v>9</v>
      </c>
      <c r="B267" s="7">
        <v>33474</v>
      </c>
      <c r="C267" s="8">
        <v>4</v>
      </c>
      <c r="D267" s="87">
        <v>1</v>
      </c>
      <c r="E267" s="88">
        <v>10</v>
      </c>
      <c r="F267" s="9">
        <v>0</v>
      </c>
      <c r="G267" s="10">
        <v>9</v>
      </c>
      <c r="H267" s="87">
        <v>1</v>
      </c>
      <c r="I267" s="88">
        <v>10</v>
      </c>
      <c r="J267" s="9">
        <v>0</v>
      </c>
      <c r="K267" s="10">
        <v>9</v>
      </c>
      <c r="L267" s="6">
        <v>140</v>
      </c>
      <c r="N267" s="8" t="s">
        <v>10</v>
      </c>
      <c r="O267" s="7">
        <v>33497</v>
      </c>
      <c r="P267" s="8">
        <v>4</v>
      </c>
      <c r="Q267" s="87">
        <v>0</v>
      </c>
      <c r="R267" s="88">
        <v>10</v>
      </c>
      <c r="S267" s="9">
        <v>0</v>
      </c>
      <c r="T267" s="10">
        <v>10</v>
      </c>
      <c r="U267" s="87">
        <v>0</v>
      </c>
      <c r="V267" s="88">
        <v>10</v>
      </c>
      <c r="W267" s="9">
        <v>0</v>
      </c>
      <c r="X267" s="10">
        <v>10</v>
      </c>
      <c r="Y267" s="6">
        <v>144</v>
      </c>
    </row>
    <row r="268" spans="1:25" x14ac:dyDescent="0.35">
      <c r="A268" s="8" t="s">
        <v>9</v>
      </c>
      <c r="B268" s="7">
        <v>33475</v>
      </c>
      <c r="C268" s="8">
        <v>5</v>
      </c>
      <c r="D268" s="87">
        <v>2</v>
      </c>
      <c r="E268" s="88">
        <v>10</v>
      </c>
      <c r="F268" s="9">
        <v>1</v>
      </c>
      <c r="G268" s="10">
        <v>9</v>
      </c>
      <c r="H268" s="87">
        <v>1</v>
      </c>
      <c r="I268" s="88">
        <v>10</v>
      </c>
      <c r="J268" s="9">
        <v>0</v>
      </c>
      <c r="K268" s="10">
        <v>9</v>
      </c>
      <c r="L268" s="6">
        <v>140</v>
      </c>
      <c r="N268" s="8" t="s">
        <v>10</v>
      </c>
      <c r="O268" s="7">
        <v>33498</v>
      </c>
      <c r="P268" s="8">
        <v>5</v>
      </c>
      <c r="Q268" s="87">
        <v>1</v>
      </c>
      <c r="R268" s="88">
        <v>10</v>
      </c>
      <c r="S268" s="9">
        <v>1</v>
      </c>
      <c r="T268" s="10">
        <v>10</v>
      </c>
      <c r="U268" s="87">
        <v>0</v>
      </c>
      <c r="V268" s="88">
        <v>10</v>
      </c>
      <c r="W268" s="9">
        <v>0</v>
      </c>
      <c r="X268" s="10">
        <v>10</v>
      </c>
      <c r="Y268" s="6">
        <v>144</v>
      </c>
    </row>
    <row r="269" spans="1:25" x14ac:dyDescent="0.35">
      <c r="A269" s="8" t="s">
        <v>9</v>
      </c>
      <c r="B269" s="7">
        <v>33476</v>
      </c>
      <c r="C269" s="8">
        <v>6</v>
      </c>
      <c r="D269" s="87">
        <v>5</v>
      </c>
      <c r="E269" s="88">
        <v>10</v>
      </c>
      <c r="F269" s="9">
        <v>4</v>
      </c>
      <c r="G269" s="10">
        <v>9</v>
      </c>
      <c r="H269" s="87">
        <v>2</v>
      </c>
      <c r="I269" s="88">
        <v>10</v>
      </c>
      <c r="J269" s="9">
        <v>0</v>
      </c>
      <c r="K269" s="10">
        <v>9</v>
      </c>
      <c r="L269" s="6">
        <v>140</v>
      </c>
      <c r="N269" s="8" t="s">
        <v>10</v>
      </c>
      <c r="O269" s="7">
        <v>33499</v>
      </c>
      <c r="P269" s="8">
        <v>6</v>
      </c>
      <c r="Q269" s="87">
        <v>1</v>
      </c>
      <c r="R269" s="88">
        <v>10</v>
      </c>
      <c r="S269" s="9">
        <v>1</v>
      </c>
      <c r="T269" s="10">
        <v>10</v>
      </c>
      <c r="U269" s="87">
        <v>0</v>
      </c>
      <c r="V269" s="88">
        <v>10</v>
      </c>
      <c r="W269" s="9">
        <v>0</v>
      </c>
      <c r="X269" s="10">
        <v>10</v>
      </c>
      <c r="Y269" s="6">
        <v>144</v>
      </c>
    </row>
    <row r="270" spans="1:25" x14ac:dyDescent="0.35">
      <c r="A270" s="8" t="s">
        <v>9</v>
      </c>
      <c r="B270" s="7">
        <v>33477</v>
      </c>
      <c r="C270" s="8">
        <v>7</v>
      </c>
      <c r="D270" s="87">
        <v>5</v>
      </c>
      <c r="E270" s="88">
        <v>10</v>
      </c>
      <c r="F270" s="9">
        <v>5</v>
      </c>
      <c r="G270" s="10">
        <v>9</v>
      </c>
      <c r="H270" s="87">
        <v>4</v>
      </c>
      <c r="I270" s="88">
        <v>10</v>
      </c>
      <c r="J270" s="9">
        <v>1</v>
      </c>
      <c r="K270" s="10">
        <v>9</v>
      </c>
      <c r="L270" s="6">
        <v>140</v>
      </c>
      <c r="N270" s="8" t="s">
        <v>10</v>
      </c>
      <c r="O270" s="7">
        <v>33500</v>
      </c>
      <c r="P270" s="8">
        <v>7</v>
      </c>
      <c r="Q270" s="87">
        <v>1</v>
      </c>
      <c r="R270" s="88">
        <v>10</v>
      </c>
      <c r="S270" s="9">
        <v>1</v>
      </c>
      <c r="T270" s="10">
        <v>10</v>
      </c>
      <c r="U270" s="87">
        <v>0</v>
      </c>
      <c r="V270" s="88">
        <v>10</v>
      </c>
      <c r="W270" s="9">
        <v>0</v>
      </c>
      <c r="X270" s="10">
        <v>10</v>
      </c>
      <c r="Y270" s="6">
        <v>144</v>
      </c>
    </row>
    <row r="271" spans="1:25" x14ac:dyDescent="0.35">
      <c r="A271" s="8" t="s">
        <v>9</v>
      </c>
      <c r="B271" s="7">
        <v>33478</v>
      </c>
      <c r="C271" s="8">
        <v>8</v>
      </c>
      <c r="D271" s="87">
        <v>5</v>
      </c>
      <c r="E271" s="88">
        <v>10</v>
      </c>
      <c r="F271" s="9">
        <v>5</v>
      </c>
      <c r="G271" s="10">
        <v>9</v>
      </c>
      <c r="H271" s="87">
        <v>4</v>
      </c>
      <c r="I271" s="88">
        <v>10</v>
      </c>
      <c r="J271" s="9">
        <v>1</v>
      </c>
      <c r="K271" s="10">
        <v>9</v>
      </c>
      <c r="L271" s="6">
        <v>140</v>
      </c>
      <c r="N271" s="8" t="s">
        <v>10</v>
      </c>
      <c r="O271" s="7">
        <v>33501</v>
      </c>
      <c r="P271" s="8">
        <v>8</v>
      </c>
      <c r="Q271" s="87">
        <v>2</v>
      </c>
      <c r="R271" s="88">
        <v>10</v>
      </c>
      <c r="S271" s="9">
        <v>1</v>
      </c>
      <c r="T271" s="10">
        <v>10</v>
      </c>
      <c r="U271" s="87">
        <v>1</v>
      </c>
      <c r="V271" s="88">
        <v>10</v>
      </c>
      <c r="W271" s="9">
        <v>0</v>
      </c>
      <c r="X271" s="10">
        <v>10</v>
      </c>
      <c r="Y271" s="6">
        <v>144</v>
      </c>
    </row>
    <row r="272" spans="1:25" x14ac:dyDescent="0.35">
      <c r="A272" s="8" t="s">
        <v>9</v>
      </c>
      <c r="B272" s="7">
        <v>33479</v>
      </c>
      <c r="C272" s="8">
        <v>9</v>
      </c>
      <c r="D272" s="87">
        <v>5</v>
      </c>
      <c r="E272" s="88">
        <v>10</v>
      </c>
      <c r="F272" s="9">
        <v>5</v>
      </c>
      <c r="G272" s="10">
        <v>9</v>
      </c>
      <c r="H272" s="87">
        <v>4</v>
      </c>
      <c r="I272" s="88">
        <v>10</v>
      </c>
      <c r="J272" s="9">
        <v>1</v>
      </c>
      <c r="K272" s="10">
        <v>9</v>
      </c>
      <c r="L272" s="6">
        <v>140</v>
      </c>
      <c r="N272" s="8" t="s">
        <v>10</v>
      </c>
      <c r="O272" s="7">
        <v>33502</v>
      </c>
      <c r="P272" s="8">
        <v>9</v>
      </c>
      <c r="Q272" s="87">
        <v>2</v>
      </c>
      <c r="R272" s="88">
        <v>10</v>
      </c>
      <c r="S272" s="9">
        <v>1</v>
      </c>
      <c r="T272" s="10">
        <v>10</v>
      </c>
      <c r="U272" s="87">
        <v>1</v>
      </c>
      <c r="V272" s="88">
        <v>10</v>
      </c>
      <c r="W272" s="9">
        <v>0</v>
      </c>
      <c r="X272" s="10">
        <v>10</v>
      </c>
      <c r="Y272" s="6">
        <v>144</v>
      </c>
    </row>
    <row r="273" spans="1:25" x14ac:dyDescent="0.35">
      <c r="A273" s="8" t="s">
        <v>9</v>
      </c>
      <c r="B273" s="7">
        <v>33480</v>
      </c>
      <c r="C273" s="8">
        <v>10</v>
      </c>
      <c r="D273" s="87">
        <v>6</v>
      </c>
      <c r="E273" s="88">
        <v>10</v>
      </c>
      <c r="F273" s="9">
        <v>5</v>
      </c>
      <c r="G273" s="10">
        <v>9</v>
      </c>
      <c r="H273" s="87">
        <v>5</v>
      </c>
      <c r="I273" s="88">
        <v>10</v>
      </c>
      <c r="J273" s="9">
        <v>3</v>
      </c>
      <c r="K273" s="10">
        <v>9</v>
      </c>
      <c r="L273" s="6">
        <v>140</v>
      </c>
      <c r="N273" s="8" t="s">
        <v>10</v>
      </c>
      <c r="O273" s="7">
        <v>33503</v>
      </c>
      <c r="P273" s="8">
        <v>10</v>
      </c>
      <c r="Q273" s="87">
        <v>2</v>
      </c>
      <c r="R273" s="88">
        <v>10</v>
      </c>
      <c r="S273" s="9">
        <v>1</v>
      </c>
      <c r="T273" s="10">
        <v>10</v>
      </c>
      <c r="U273" s="87">
        <v>1</v>
      </c>
      <c r="V273" s="88">
        <v>10</v>
      </c>
      <c r="W273" s="9">
        <v>0</v>
      </c>
      <c r="X273" s="10">
        <v>10</v>
      </c>
      <c r="Y273" s="6">
        <v>144</v>
      </c>
    </row>
    <row r="274" spans="1:25" x14ac:dyDescent="0.35">
      <c r="A274" s="8" t="s">
        <v>9</v>
      </c>
      <c r="B274" s="7">
        <v>33481</v>
      </c>
      <c r="C274" s="8">
        <v>11</v>
      </c>
      <c r="D274" s="87">
        <v>6</v>
      </c>
      <c r="E274" s="88">
        <v>10</v>
      </c>
      <c r="F274" s="9">
        <v>5</v>
      </c>
      <c r="G274" s="10">
        <v>9</v>
      </c>
      <c r="H274" s="87">
        <v>5</v>
      </c>
      <c r="I274" s="88">
        <v>10</v>
      </c>
      <c r="J274" s="9">
        <v>4</v>
      </c>
      <c r="K274" s="10">
        <v>9</v>
      </c>
      <c r="L274" s="6">
        <v>140</v>
      </c>
      <c r="N274" s="8" t="s">
        <v>10</v>
      </c>
      <c r="O274" s="7">
        <v>33504</v>
      </c>
      <c r="P274" s="8">
        <v>11</v>
      </c>
      <c r="Q274" s="87">
        <v>2</v>
      </c>
      <c r="R274" s="88">
        <v>10</v>
      </c>
      <c r="S274" s="9">
        <v>1</v>
      </c>
      <c r="T274" s="10">
        <v>10</v>
      </c>
      <c r="U274" s="87">
        <v>1</v>
      </c>
      <c r="V274" s="88">
        <v>10</v>
      </c>
      <c r="W274" s="9">
        <v>0</v>
      </c>
      <c r="X274" s="10">
        <v>10</v>
      </c>
      <c r="Y274" s="6">
        <v>144</v>
      </c>
    </row>
    <row r="275" spans="1:25" x14ac:dyDescent="0.35">
      <c r="A275" s="8" t="s">
        <v>9</v>
      </c>
      <c r="B275" s="7">
        <v>33482</v>
      </c>
      <c r="C275" s="8">
        <v>12</v>
      </c>
      <c r="D275" s="87">
        <v>6</v>
      </c>
      <c r="E275" s="88">
        <v>10</v>
      </c>
      <c r="F275" s="9">
        <v>5</v>
      </c>
      <c r="G275" s="10">
        <v>9</v>
      </c>
      <c r="H275" s="87">
        <v>5</v>
      </c>
      <c r="I275" s="88">
        <v>10</v>
      </c>
      <c r="J275" s="9">
        <v>4</v>
      </c>
      <c r="K275" s="10">
        <v>9</v>
      </c>
      <c r="L275" s="6">
        <v>140</v>
      </c>
      <c r="N275" s="8" t="s">
        <v>10</v>
      </c>
      <c r="O275" s="7">
        <v>33505</v>
      </c>
      <c r="P275" s="8">
        <v>12</v>
      </c>
      <c r="Q275" s="87">
        <v>2</v>
      </c>
      <c r="R275" s="88">
        <v>10</v>
      </c>
      <c r="S275" s="9">
        <v>1</v>
      </c>
      <c r="T275" s="10">
        <v>10</v>
      </c>
      <c r="U275" s="87">
        <v>1</v>
      </c>
      <c r="V275" s="88">
        <v>10</v>
      </c>
      <c r="W275" s="9">
        <v>0</v>
      </c>
      <c r="X275" s="10">
        <v>10</v>
      </c>
      <c r="Y275" s="6">
        <v>144</v>
      </c>
    </row>
    <row r="276" spans="1:25" x14ac:dyDescent="0.35">
      <c r="A276" s="8" t="s">
        <v>9</v>
      </c>
      <c r="B276" s="7">
        <v>33483</v>
      </c>
      <c r="C276" s="8">
        <v>13</v>
      </c>
      <c r="D276" s="87">
        <v>6</v>
      </c>
      <c r="E276" s="88">
        <v>10</v>
      </c>
      <c r="F276" s="9">
        <v>5</v>
      </c>
      <c r="G276" s="10">
        <v>9</v>
      </c>
      <c r="H276" s="87">
        <v>5</v>
      </c>
      <c r="I276" s="88">
        <v>10</v>
      </c>
      <c r="J276" s="9">
        <v>4</v>
      </c>
      <c r="K276" s="10">
        <v>9</v>
      </c>
      <c r="L276" s="6">
        <v>140</v>
      </c>
      <c r="N276" s="8" t="s">
        <v>10</v>
      </c>
      <c r="O276" s="7">
        <v>33506</v>
      </c>
      <c r="P276" s="8">
        <v>13</v>
      </c>
      <c r="Q276" s="87">
        <v>2</v>
      </c>
      <c r="R276" s="88">
        <v>10</v>
      </c>
      <c r="S276" s="9">
        <v>1</v>
      </c>
      <c r="T276" s="10">
        <v>10</v>
      </c>
      <c r="U276" s="87">
        <v>1</v>
      </c>
      <c r="V276" s="88">
        <v>10</v>
      </c>
      <c r="W276" s="9">
        <v>0</v>
      </c>
      <c r="X276" s="10">
        <v>10</v>
      </c>
      <c r="Y276" s="6">
        <v>144</v>
      </c>
    </row>
    <row r="277" spans="1:25" x14ac:dyDescent="0.35">
      <c r="A277" s="8" t="s">
        <v>9</v>
      </c>
      <c r="B277" s="7">
        <v>33484</v>
      </c>
      <c r="C277" s="8">
        <v>14</v>
      </c>
      <c r="D277" s="87">
        <v>6</v>
      </c>
      <c r="E277" s="88">
        <v>10</v>
      </c>
      <c r="F277" s="9">
        <v>6</v>
      </c>
      <c r="G277" s="10">
        <v>9</v>
      </c>
      <c r="H277" s="87">
        <v>5</v>
      </c>
      <c r="I277" s="88">
        <v>10</v>
      </c>
      <c r="J277" s="9">
        <v>4</v>
      </c>
      <c r="K277" s="10">
        <v>9</v>
      </c>
      <c r="L277" s="6">
        <v>140</v>
      </c>
      <c r="N277" s="8" t="s">
        <v>10</v>
      </c>
      <c r="O277" s="7">
        <v>33507</v>
      </c>
      <c r="P277" s="8">
        <v>14</v>
      </c>
      <c r="Q277" s="87">
        <v>2</v>
      </c>
      <c r="R277" s="88">
        <v>10</v>
      </c>
      <c r="S277" s="9">
        <v>1</v>
      </c>
      <c r="T277" s="10">
        <v>10</v>
      </c>
      <c r="U277" s="87">
        <v>1</v>
      </c>
      <c r="V277" s="88">
        <v>10</v>
      </c>
      <c r="W277" s="9">
        <v>0</v>
      </c>
      <c r="X277" s="10">
        <v>10</v>
      </c>
      <c r="Y277" s="6">
        <v>144</v>
      </c>
    </row>
    <row r="278" spans="1:25" x14ac:dyDescent="0.35">
      <c r="A278" s="8" t="s">
        <v>9</v>
      </c>
      <c r="B278" s="7">
        <v>33485</v>
      </c>
      <c r="C278" s="8">
        <v>15</v>
      </c>
      <c r="D278" s="87">
        <v>6</v>
      </c>
      <c r="E278" s="88">
        <v>10</v>
      </c>
      <c r="F278" s="9">
        <v>6</v>
      </c>
      <c r="G278" s="10">
        <v>9</v>
      </c>
      <c r="H278" s="87">
        <v>5</v>
      </c>
      <c r="I278" s="88">
        <v>10</v>
      </c>
      <c r="J278" s="9">
        <v>4</v>
      </c>
      <c r="K278" s="10">
        <v>9</v>
      </c>
      <c r="L278" s="6">
        <v>140</v>
      </c>
      <c r="N278" s="8" t="s">
        <v>10</v>
      </c>
      <c r="O278" s="7">
        <v>33508</v>
      </c>
      <c r="P278" s="8">
        <v>15</v>
      </c>
      <c r="Q278" s="87">
        <v>2</v>
      </c>
      <c r="R278" s="88">
        <v>10</v>
      </c>
      <c r="S278" s="9">
        <v>1</v>
      </c>
      <c r="T278" s="10">
        <v>10</v>
      </c>
      <c r="U278" s="87">
        <v>1</v>
      </c>
      <c r="V278" s="88">
        <v>10</v>
      </c>
      <c r="W278" s="9">
        <v>0</v>
      </c>
      <c r="X278" s="10">
        <v>10</v>
      </c>
      <c r="Y278" s="6">
        <v>144</v>
      </c>
    </row>
    <row r="279" spans="1:25" x14ac:dyDescent="0.35">
      <c r="A279" s="8" t="s">
        <v>9</v>
      </c>
      <c r="B279" s="7">
        <v>33486</v>
      </c>
      <c r="C279" s="8">
        <v>16</v>
      </c>
      <c r="D279" s="87">
        <v>6</v>
      </c>
      <c r="E279" s="88">
        <v>10</v>
      </c>
      <c r="F279" s="9">
        <v>6</v>
      </c>
      <c r="G279" s="10">
        <v>9</v>
      </c>
      <c r="H279" s="87">
        <v>5</v>
      </c>
      <c r="I279" s="88">
        <v>10</v>
      </c>
      <c r="J279" s="9">
        <v>4</v>
      </c>
      <c r="K279" s="10">
        <v>9</v>
      </c>
      <c r="L279" s="6">
        <v>140</v>
      </c>
      <c r="N279" s="8" t="s">
        <v>10</v>
      </c>
      <c r="O279" s="7">
        <v>33509</v>
      </c>
      <c r="P279" s="8">
        <v>16</v>
      </c>
      <c r="Q279" s="87">
        <v>2</v>
      </c>
      <c r="R279" s="88">
        <v>10</v>
      </c>
      <c r="S279" s="9">
        <v>1</v>
      </c>
      <c r="T279" s="10">
        <v>10</v>
      </c>
      <c r="U279" s="87">
        <v>1</v>
      </c>
      <c r="V279" s="88">
        <v>10</v>
      </c>
      <c r="W279" s="9">
        <v>0</v>
      </c>
      <c r="X279" s="10">
        <v>10</v>
      </c>
      <c r="Y279" s="6">
        <v>144</v>
      </c>
    </row>
    <row r="280" spans="1:25" x14ac:dyDescent="0.35">
      <c r="A280" s="8" t="s">
        <v>9</v>
      </c>
      <c r="B280" s="7">
        <v>33487</v>
      </c>
      <c r="C280" s="8">
        <v>17</v>
      </c>
      <c r="D280" s="87">
        <v>6</v>
      </c>
      <c r="E280" s="88">
        <v>10</v>
      </c>
      <c r="F280" s="9">
        <v>6</v>
      </c>
      <c r="G280" s="10">
        <v>9</v>
      </c>
      <c r="H280" s="87">
        <v>6</v>
      </c>
      <c r="I280" s="88">
        <v>10</v>
      </c>
      <c r="J280" s="9">
        <v>4</v>
      </c>
      <c r="K280" s="10">
        <v>9</v>
      </c>
      <c r="L280" s="6">
        <v>140</v>
      </c>
      <c r="N280" s="8" t="s">
        <v>10</v>
      </c>
      <c r="O280" s="7">
        <v>33510</v>
      </c>
      <c r="P280" s="8">
        <v>17</v>
      </c>
      <c r="Q280" s="87">
        <v>2</v>
      </c>
      <c r="R280" s="88">
        <v>10</v>
      </c>
      <c r="S280" s="9">
        <v>1</v>
      </c>
      <c r="T280" s="10">
        <v>10</v>
      </c>
      <c r="U280" s="87">
        <v>1</v>
      </c>
      <c r="V280" s="88">
        <v>10</v>
      </c>
      <c r="W280" s="9">
        <v>0</v>
      </c>
      <c r="X280" s="10">
        <v>10</v>
      </c>
      <c r="Y280" s="6">
        <v>144</v>
      </c>
    </row>
    <row r="281" spans="1:25" x14ac:dyDescent="0.35">
      <c r="A281" s="8" t="s">
        <v>9</v>
      </c>
      <c r="B281" s="7">
        <v>33488</v>
      </c>
      <c r="C281" s="8">
        <v>18</v>
      </c>
      <c r="D281" s="87">
        <v>6</v>
      </c>
      <c r="E281" s="88">
        <v>10</v>
      </c>
      <c r="F281" s="9">
        <v>6</v>
      </c>
      <c r="G281" s="10">
        <v>9</v>
      </c>
      <c r="H281" s="87">
        <v>6</v>
      </c>
      <c r="I281" s="88">
        <v>10</v>
      </c>
      <c r="J281" s="9">
        <v>4</v>
      </c>
      <c r="K281" s="10">
        <v>9</v>
      </c>
      <c r="L281" s="6">
        <v>140</v>
      </c>
      <c r="N281" s="8" t="s">
        <v>10</v>
      </c>
      <c r="O281" s="29">
        <v>33511</v>
      </c>
      <c r="P281" s="8">
        <v>18</v>
      </c>
      <c r="Q281" s="87">
        <v>2</v>
      </c>
      <c r="R281" s="88">
        <v>10</v>
      </c>
      <c r="S281" s="9">
        <v>1</v>
      </c>
      <c r="T281" s="10">
        <v>10</v>
      </c>
      <c r="U281" s="87">
        <v>1</v>
      </c>
      <c r="V281" s="88">
        <v>10</v>
      </c>
      <c r="W281" s="9">
        <v>0</v>
      </c>
      <c r="X281" s="10">
        <v>10</v>
      </c>
      <c r="Y281" s="6">
        <v>144</v>
      </c>
    </row>
    <row r="282" spans="1:25" x14ac:dyDescent="0.35">
      <c r="A282" s="8" t="s">
        <v>9</v>
      </c>
      <c r="B282" s="7">
        <v>33489</v>
      </c>
      <c r="C282" s="8">
        <v>19</v>
      </c>
      <c r="D282" s="87">
        <v>6</v>
      </c>
      <c r="E282" s="88">
        <v>10</v>
      </c>
      <c r="F282" s="9">
        <v>6</v>
      </c>
      <c r="G282" s="10">
        <v>9</v>
      </c>
      <c r="H282" s="87">
        <v>6</v>
      </c>
      <c r="I282" s="88">
        <v>10</v>
      </c>
      <c r="J282" s="9">
        <v>4</v>
      </c>
      <c r="K282" s="10">
        <v>9</v>
      </c>
      <c r="L282" s="6">
        <v>140</v>
      </c>
      <c r="N282" s="8" t="s">
        <v>10</v>
      </c>
      <c r="O282" s="7">
        <v>33512</v>
      </c>
      <c r="P282" s="8">
        <v>19</v>
      </c>
      <c r="Q282" s="87">
        <v>2</v>
      </c>
      <c r="R282" s="88">
        <v>10</v>
      </c>
      <c r="S282" s="9">
        <v>1</v>
      </c>
      <c r="T282" s="10">
        <v>10</v>
      </c>
      <c r="U282" s="87">
        <v>1</v>
      </c>
      <c r="V282" s="88">
        <v>10</v>
      </c>
      <c r="W282" s="9">
        <v>0</v>
      </c>
      <c r="X282" s="10">
        <v>10</v>
      </c>
      <c r="Y282" s="6">
        <v>144</v>
      </c>
    </row>
    <row r="283" spans="1:25" ht="15" thickBot="1" x14ac:dyDescent="0.4">
      <c r="A283" s="74" t="s">
        <v>9</v>
      </c>
      <c r="B283" s="75">
        <v>33490</v>
      </c>
      <c r="C283" s="20">
        <v>20</v>
      </c>
      <c r="D283" s="97">
        <v>6</v>
      </c>
      <c r="E283" s="95">
        <v>10</v>
      </c>
      <c r="F283" s="21">
        <v>6</v>
      </c>
      <c r="G283" s="12">
        <v>9</v>
      </c>
      <c r="H283" s="94">
        <v>6</v>
      </c>
      <c r="I283" s="96">
        <v>10</v>
      </c>
      <c r="J283" s="22">
        <v>4</v>
      </c>
      <c r="K283" s="23">
        <v>9</v>
      </c>
      <c r="L283" s="24">
        <v>140</v>
      </c>
      <c r="N283" s="6" t="s">
        <v>10</v>
      </c>
      <c r="O283" s="7">
        <v>33513</v>
      </c>
      <c r="P283" s="20">
        <v>20</v>
      </c>
      <c r="Q283" s="87">
        <v>2</v>
      </c>
      <c r="R283" s="88">
        <v>10</v>
      </c>
      <c r="S283" s="22">
        <v>1</v>
      </c>
      <c r="T283" s="10">
        <v>10</v>
      </c>
      <c r="U283" s="9">
        <v>1</v>
      </c>
      <c r="V283" s="10">
        <v>10</v>
      </c>
      <c r="W283" s="9">
        <v>0</v>
      </c>
      <c r="X283" s="10">
        <v>10</v>
      </c>
      <c r="Y283" s="6">
        <v>144</v>
      </c>
    </row>
    <row r="284" spans="1:25" ht="15" thickTop="1" x14ac:dyDescent="0.3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8"/>
      <c r="L284" s="78"/>
      <c r="N284" s="44" t="s">
        <v>10</v>
      </c>
      <c r="O284" s="41">
        <v>33514</v>
      </c>
      <c r="P284" s="44">
        <v>21</v>
      </c>
      <c r="Q284" s="42">
        <v>2</v>
      </c>
      <c r="R284" s="43">
        <v>10</v>
      </c>
      <c r="S284" s="42">
        <v>1</v>
      </c>
      <c r="T284" s="43">
        <v>10</v>
      </c>
      <c r="U284" s="42">
        <v>1</v>
      </c>
      <c r="V284" s="43">
        <v>10</v>
      </c>
      <c r="W284" s="42">
        <v>0</v>
      </c>
      <c r="X284" s="43">
        <v>10</v>
      </c>
      <c r="Y284" s="40">
        <v>144</v>
      </c>
    </row>
    <row r="285" spans="1:25" x14ac:dyDescent="0.35">
      <c r="N285" s="44" t="s">
        <v>10</v>
      </c>
      <c r="O285" s="41">
        <v>33515</v>
      </c>
      <c r="P285" s="44">
        <v>22</v>
      </c>
      <c r="Q285" s="42">
        <v>2</v>
      </c>
      <c r="R285" s="43">
        <v>10</v>
      </c>
      <c r="S285" s="42">
        <v>1</v>
      </c>
      <c r="T285" s="43">
        <v>10</v>
      </c>
      <c r="U285" s="42">
        <v>1</v>
      </c>
      <c r="V285" s="43">
        <v>10</v>
      </c>
      <c r="W285" s="42">
        <v>0</v>
      </c>
      <c r="X285" s="43">
        <v>10</v>
      </c>
      <c r="Y285" s="40">
        <v>144</v>
      </c>
    </row>
    <row r="286" spans="1:25" x14ac:dyDescent="0.35">
      <c r="N286" s="44" t="s">
        <v>10</v>
      </c>
      <c r="O286" s="41">
        <v>33516</v>
      </c>
      <c r="P286" s="44">
        <v>23</v>
      </c>
      <c r="Q286" s="42">
        <v>2</v>
      </c>
      <c r="R286" s="43">
        <v>10</v>
      </c>
      <c r="S286" s="42">
        <v>1</v>
      </c>
      <c r="T286" s="43">
        <v>10</v>
      </c>
      <c r="U286" s="42">
        <v>1</v>
      </c>
      <c r="V286" s="43">
        <v>10</v>
      </c>
      <c r="W286" s="42">
        <v>0</v>
      </c>
      <c r="X286" s="43">
        <v>10</v>
      </c>
      <c r="Y286" s="40">
        <v>144</v>
      </c>
    </row>
    <row r="287" spans="1:25" x14ac:dyDescent="0.35">
      <c r="N287" s="44" t="s">
        <v>10</v>
      </c>
      <c r="O287" s="41">
        <v>33517</v>
      </c>
      <c r="P287" s="44">
        <v>24</v>
      </c>
      <c r="Q287" s="42">
        <v>2</v>
      </c>
      <c r="R287" s="43">
        <v>10</v>
      </c>
      <c r="S287" s="42">
        <v>1</v>
      </c>
      <c r="T287" s="43">
        <v>10</v>
      </c>
      <c r="U287" s="42">
        <v>1</v>
      </c>
      <c r="V287" s="43">
        <v>10</v>
      </c>
      <c r="W287" s="42">
        <v>0</v>
      </c>
      <c r="X287" s="43">
        <v>10</v>
      </c>
      <c r="Y287" s="40">
        <v>144</v>
      </c>
    </row>
    <row r="289" spans="1:18" x14ac:dyDescent="0.35">
      <c r="N289" s="415" t="s">
        <v>116</v>
      </c>
      <c r="O289" s="415"/>
      <c r="P289" s="415"/>
      <c r="Q289" s="415"/>
      <c r="R289" s="415"/>
    </row>
    <row r="290" spans="1:18" ht="15" thickBot="1" x14ac:dyDescent="0.4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26"/>
    </row>
    <row r="291" spans="1:18" ht="27" customHeight="1" thickTop="1" thickBot="1" x14ac:dyDescent="0.5">
      <c r="A291" s="387" t="s">
        <v>119</v>
      </c>
      <c r="B291" s="388"/>
      <c r="C291" s="388"/>
      <c r="D291" s="388"/>
      <c r="E291" s="388"/>
      <c r="F291" s="388"/>
      <c r="G291" s="388"/>
      <c r="H291" s="388"/>
      <c r="I291" s="388"/>
      <c r="J291" s="389"/>
      <c r="K291" s="26"/>
    </row>
    <row r="292" spans="1:18" ht="38.25" customHeight="1" thickTop="1" thickBot="1" x14ac:dyDescent="0.4">
      <c r="A292" s="369" t="s">
        <v>1</v>
      </c>
      <c r="B292" s="372" t="s">
        <v>3</v>
      </c>
      <c r="C292" s="373"/>
      <c r="D292" s="373"/>
      <c r="E292" s="373"/>
      <c r="F292" s="373"/>
      <c r="G292" s="390"/>
      <c r="H292" s="391" t="s">
        <v>17</v>
      </c>
      <c r="I292" s="392"/>
      <c r="J292" s="395" t="s">
        <v>14</v>
      </c>
      <c r="K292" s="26"/>
    </row>
    <row r="293" spans="1:18" ht="15.5" thickTop="1" thickBot="1" x14ac:dyDescent="0.4">
      <c r="A293" s="370"/>
      <c r="B293" s="381" t="s">
        <v>9</v>
      </c>
      <c r="C293" s="398"/>
      <c r="D293" s="399" t="s">
        <v>10</v>
      </c>
      <c r="E293" s="398"/>
      <c r="F293" s="385"/>
      <c r="G293" s="384"/>
      <c r="H293" s="393"/>
      <c r="I293" s="394"/>
      <c r="J293" s="396"/>
      <c r="K293" s="26"/>
    </row>
    <row r="294" spans="1:18" ht="53.5" thickTop="1" thickBot="1" x14ac:dyDescent="0.4">
      <c r="A294" s="371"/>
      <c r="B294" s="14" t="s">
        <v>4</v>
      </c>
      <c r="C294" s="33" t="s">
        <v>11</v>
      </c>
      <c r="D294" s="67" t="s">
        <v>4</v>
      </c>
      <c r="E294" s="33" t="s">
        <v>11</v>
      </c>
      <c r="F294" s="14" t="s">
        <v>4</v>
      </c>
      <c r="G294" s="33" t="s">
        <v>11</v>
      </c>
      <c r="H294" s="14" t="s">
        <v>13</v>
      </c>
      <c r="I294" s="33" t="s">
        <v>12</v>
      </c>
      <c r="J294" s="397"/>
      <c r="K294" s="26"/>
    </row>
    <row r="295" spans="1:18" ht="15" thickTop="1" x14ac:dyDescent="0.35">
      <c r="A295" s="69">
        <v>1</v>
      </c>
      <c r="B295" s="9">
        <f t="shared" ref="B295:B314" si="89">D264+F264+H264+J264</f>
        <v>0</v>
      </c>
      <c r="C295" s="10">
        <f t="shared" ref="C295:C314" si="90">E264+G264+I264+K264</f>
        <v>38</v>
      </c>
      <c r="D295" s="68">
        <f t="shared" ref="D295:D314" si="91">Q265+S265+U265+W265</f>
        <v>0</v>
      </c>
      <c r="E295" s="10">
        <f t="shared" ref="E295:E314" si="92">R265+T265+V265+X265</f>
        <v>40</v>
      </c>
      <c r="F295" s="117" t="s">
        <v>15</v>
      </c>
      <c r="G295" s="82" t="s">
        <v>15</v>
      </c>
      <c r="H295" s="9">
        <f>B295+D295</f>
        <v>0</v>
      </c>
      <c r="I295" s="10">
        <f>C295+E295</f>
        <v>78</v>
      </c>
      <c r="J295" s="73">
        <f>(H295/I295)*100</f>
        <v>0</v>
      </c>
      <c r="K295" s="26"/>
    </row>
    <row r="296" spans="1:18" x14ac:dyDescent="0.35">
      <c r="A296" s="70">
        <v>2</v>
      </c>
      <c r="B296" s="9">
        <f t="shared" si="89"/>
        <v>2</v>
      </c>
      <c r="C296" s="10">
        <f t="shared" si="90"/>
        <v>38</v>
      </c>
      <c r="D296" s="68">
        <f t="shared" si="91"/>
        <v>0</v>
      </c>
      <c r="E296" s="10">
        <f t="shared" si="92"/>
        <v>40</v>
      </c>
      <c r="F296" s="117" t="s">
        <v>15</v>
      </c>
      <c r="G296" s="82" t="s">
        <v>15</v>
      </c>
      <c r="H296" s="9">
        <f t="shared" ref="H296:H314" si="93">B296+D296</f>
        <v>2</v>
      </c>
      <c r="I296" s="10">
        <f t="shared" ref="I296:I314" si="94">C296+E296</f>
        <v>78</v>
      </c>
      <c r="J296" s="73">
        <f t="shared" ref="J296:J314" si="95">(H296/I296)*100</f>
        <v>2.5641025641025639</v>
      </c>
      <c r="K296" s="26"/>
    </row>
    <row r="297" spans="1:18" x14ac:dyDescent="0.35">
      <c r="A297" s="70">
        <v>3</v>
      </c>
      <c r="B297" s="9">
        <f t="shared" si="89"/>
        <v>2</v>
      </c>
      <c r="C297" s="10">
        <f t="shared" si="90"/>
        <v>38</v>
      </c>
      <c r="D297" s="68">
        <f t="shared" si="91"/>
        <v>0</v>
      </c>
      <c r="E297" s="10">
        <f t="shared" si="92"/>
        <v>40</v>
      </c>
      <c r="F297" s="117" t="s">
        <v>15</v>
      </c>
      <c r="G297" s="82" t="s">
        <v>15</v>
      </c>
      <c r="H297" s="9">
        <f t="shared" si="93"/>
        <v>2</v>
      </c>
      <c r="I297" s="10">
        <f t="shared" si="94"/>
        <v>78</v>
      </c>
      <c r="J297" s="73">
        <f t="shared" si="95"/>
        <v>2.5641025641025639</v>
      </c>
      <c r="K297" s="26"/>
    </row>
    <row r="298" spans="1:18" x14ac:dyDescent="0.35">
      <c r="A298" s="70">
        <v>4</v>
      </c>
      <c r="B298" s="9">
        <f t="shared" si="89"/>
        <v>2</v>
      </c>
      <c r="C298" s="10">
        <f t="shared" si="90"/>
        <v>38</v>
      </c>
      <c r="D298" s="68">
        <f t="shared" si="91"/>
        <v>2</v>
      </c>
      <c r="E298" s="10">
        <f t="shared" si="92"/>
        <v>40</v>
      </c>
      <c r="F298" s="117" t="s">
        <v>15</v>
      </c>
      <c r="G298" s="82" t="s">
        <v>15</v>
      </c>
      <c r="H298" s="9">
        <f t="shared" si="93"/>
        <v>4</v>
      </c>
      <c r="I298" s="10">
        <f t="shared" si="94"/>
        <v>78</v>
      </c>
      <c r="J298" s="73">
        <f t="shared" si="95"/>
        <v>5.1282051282051277</v>
      </c>
      <c r="K298" s="26"/>
    </row>
    <row r="299" spans="1:18" x14ac:dyDescent="0.35">
      <c r="A299" s="70">
        <v>5</v>
      </c>
      <c r="B299" s="9">
        <f t="shared" si="89"/>
        <v>4</v>
      </c>
      <c r="C299" s="10">
        <f t="shared" si="90"/>
        <v>38</v>
      </c>
      <c r="D299" s="68">
        <f t="shared" si="91"/>
        <v>2</v>
      </c>
      <c r="E299" s="10">
        <f t="shared" si="92"/>
        <v>40</v>
      </c>
      <c r="F299" s="117" t="s">
        <v>15</v>
      </c>
      <c r="G299" s="82" t="s">
        <v>15</v>
      </c>
      <c r="H299" s="9">
        <f t="shared" si="93"/>
        <v>6</v>
      </c>
      <c r="I299" s="10">
        <f t="shared" si="94"/>
        <v>78</v>
      </c>
      <c r="J299" s="73">
        <f t="shared" si="95"/>
        <v>7.6923076923076925</v>
      </c>
      <c r="K299" s="26"/>
    </row>
    <row r="300" spans="1:18" x14ac:dyDescent="0.35">
      <c r="A300" s="70">
        <v>6</v>
      </c>
      <c r="B300" s="9">
        <f t="shared" si="89"/>
        <v>11</v>
      </c>
      <c r="C300" s="10">
        <f t="shared" si="90"/>
        <v>38</v>
      </c>
      <c r="D300" s="68">
        <f t="shared" si="91"/>
        <v>2</v>
      </c>
      <c r="E300" s="10">
        <f t="shared" si="92"/>
        <v>40</v>
      </c>
      <c r="F300" s="117" t="s">
        <v>15</v>
      </c>
      <c r="G300" s="82" t="s">
        <v>15</v>
      </c>
      <c r="H300" s="9">
        <f t="shared" si="93"/>
        <v>13</v>
      </c>
      <c r="I300" s="10">
        <f t="shared" si="94"/>
        <v>78</v>
      </c>
      <c r="J300" s="73">
        <f t="shared" si="95"/>
        <v>16.666666666666664</v>
      </c>
      <c r="K300" s="26"/>
    </row>
    <row r="301" spans="1:18" x14ac:dyDescent="0.35">
      <c r="A301" s="70">
        <v>7</v>
      </c>
      <c r="B301" s="9">
        <f t="shared" si="89"/>
        <v>15</v>
      </c>
      <c r="C301" s="10">
        <f t="shared" si="90"/>
        <v>38</v>
      </c>
      <c r="D301" s="68">
        <f t="shared" si="91"/>
        <v>4</v>
      </c>
      <c r="E301" s="10">
        <f t="shared" si="92"/>
        <v>40</v>
      </c>
      <c r="F301" s="117" t="s">
        <v>15</v>
      </c>
      <c r="G301" s="82" t="s">
        <v>15</v>
      </c>
      <c r="H301" s="9">
        <f t="shared" si="93"/>
        <v>19</v>
      </c>
      <c r="I301" s="10">
        <f t="shared" si="94"/>
        <v>78</v>
      </c>
      <c r="J301" s="73">
        <f t="shared" si="95"/>
        <v>24.358974358974358</v>
      </c>
      <c r="K301" s="26"/>
    </row>
    <row r="302" spans="1:18" x14ac:dyDescent="0.35">
      <c r="A302" s="70">
        <v>8</v>
      </c>
      <c r="B302" s="9">
        <f t="shared" si="89"/>
        <v>15</v>
      </c>
      <c r="C302" s="10">
        <f t="shared" si="90"/>
        <v>38</v>
      </c>
      <c r="D302" s="68">
        <f t="shared" si="91"/>
        <v>4</v>
      </c>
      <c r="E302" s="10">
        <f t="shared" si="92"/>
        <v>40</v>
      </c>
      <c r="F302" s="117" t="s">
        <v>15</v>
      </c>
      <c r="G302" s="82" t="s">
        <v>15</v>
      </c>
      <c r="H302" s="9">
        <f t="shared" si="93"/>
        <v>19</v>
      </c>
      <c r="I302" s="10">
        <f t="shared" si="94"/>
        <v>78</v>
      </c>
      <c r="J302" s="73">
        <f t="shared" si="95"/>
        <v>24.358974358974358</v>
      </c>
      <c r="K302" s="26"/>
    </row>
    <row r="303" spans="1:18" x14ac:dyDescent="0.35">
      <c r="A303" s="70">
        <v>9</v>
      </c>
      <c r="B303" s="9">
        <f t="shared" si="89"/>
        <v>15</v>
      </c>
      <c r="C303" s="10">
        <f t="shared" si="90"/>
        <v>38</v>
      </c>
      <c r="D303" s="68">
        <f t="shared" si="91"/>
        <v>4</v>
      </c>
      <c r="E303" s="10">
        <f t="shared" si="92"/>
        <v>40</v>
      </c>
      <c r="F303" s="117" t="s">
        <v>15</v>
      </c>
      <c r="G303" s="82" t="s">
        <v>15</v>
      </c>
      <c r="H303" s="9">
        <f t="shared" si="93"/>
        <v>19</v>
      </c>
      <c r="I303" s="10">
        <f t="shared" si="94"/>
        <v>78</v>
      </c>
      <c r="J303" s="73">
        <f t="shared" si="95"/>
        <v>24.358974358974358</v>
      </c>
      <c r="K303" s="26"/>
    </row>
    <row r="304" spans="1:18" x14ac:dyDescent="0.35">
      <c r="A304" s="70">
        <v>10</v>
      </c>
      <c r="B304" s="9">
        <f t="shared" si="89"/>
        <v>19</v>
      </c>
      <c r="C304" s="10">
        <f t="shared" si="90"/>
        <v>38</v>
      </c>
      <c r="D304" s="68">
        <f t="shared" si="91"/>
        <v>4</v>
      </c>
      <c r="E304" s="10">
        <f t="shared" si="92"/>
        <v>40</v>
      </c>
      <c r="F304" s="117" t="s">
        <v>15</v>
      </c>
      <c r="G304" s="82" t="s">
        <v>15</v>
      </c>
      <c r="H304" s="9">
        <f t="shared" si="93"/>
        <v>23</v>
      </c>
      <c r="I304" s="10">
        <f t="shared" si="94"/>
        <v>78</v>
      </c>
      <c r="J304" s="73">
        <f t="shared" si="95"/>
        <v>29.487179487179489</v>
      </c>
      <c r="K304" s="26"/>
    </row>
    <row r="305" spans="1:26" x14ac:dyDescent="0.35">
      <c r="A305" s="70">
        <v>11</v>
      </c>
      <c r="B305" s="9">
        <f t="shared" si="89"/>
        <v>20</v>
      </c>
      <c r="C305" s="10">
        <f t="shared" si="90"/>
        <v>38</v>
      </c>
      <c r="D305" s="68">
        <f t="shared" si="91"/>
        <v>4</v>
      </c>
      <c r="E305" s="10">
        <f t="shared" si="92"/>
        <v>40</v>
      </c>
      <c r="F305" s="117" t="s">
        <v>15</v>
      </c>
      <c r="G305" s="82" t="s">
        <v>15</v>
      </c>
      <c r="H305" s="9">
        <f t="shared" si="93"/>
        <v>24</v>
      </c>
      <c r="I305" s="10">
        <f t="shared" si="94"/>
        <v>78</v>
      </c>
      <c r="J305" s="73">
        <f t="shared" si="95"/>
        <v>30.76923076923077</v>
      </c>
      <c r="K305" s="26"/>
    </row>
    <row r="306" spans="1:26" x14ac:dyDescent="0.35">
      <c r="A306" s="70">
        <v>12</v>
      </c>
      <c r="B306" s="9">
        <f t="shared" si="89"/>
        <v>20</v>
      </c>
      <c r="C306" s="10">
        <f t="shared" si="90"/>
        <v>38</v>
      </c>
      <c r="D306" s="68">
        <f t="shared" si="91"/>
        <v>4</v>
      </c>
      <c r="E306" s="10">
        <f t="shared" si="92"/>
        <v>40</v>
      </c>
      <c r="F306" s="117" t="s">
        <v>15</v>
      </c>
      <c r="G306" s="82" t="s">
        <v>15</v>
      </c>
      <c r="H306" s="9">
        <f t="shared" si="93"/>
        <v>24</v>
      </c>
      <c r="I306" s="10">
        <f t="shared" si="94"/>
        <v>78</v>
      </c>
      <c r="J306" s="73">
        <f t="shared" si="95"/>
        <v>30.76923076923077</v>
      </c>
      <c r="K306" s="26"/>
    </row>
    <row r="307" spans="1:26" x14ac:dyDescent="0.35">
      <c r="A307" s="70">
        <v>13</v>
      </c>
      <c r="B307" s="9">
        <f t="shared" si="89"/>
        <v>20</v>
      </c>
      <c r="C307" s="10">
        <f t="shared" si="90"/>
        <v>38</v>
      </c>
      <c r="D307" s="68">
        <f t="shared" si="91"/>
        <v>4</v>
      </c>
      <c r="E307" s="10">
        <f t="shared" si="92"/>
        <v>40</v>
      </c>
      <c r="F307" s="117" t="s">
        <v>15</v>
      </c>
      <c r="G307" s="82" t="s">
        <v>15</v>
      </c>
      <c r="H307" s="9">
        <f t="shared" si="93"/>
        <v>24</v>
      </c>
      <c r="I307" s="10">
        <f t="shared" si="94"/>
        <v>78</v>
      </c>
      <c r="J307" s="73">
        <f t="shared" si="95"/>
        <v>30.76923076923077</v>
      </c>
      <c r="K307" s="26"/>
    </row>
    <row r="308" spans="1:26" x14ac:dyDescent="0.35">
      <c r="A308" s="70">
        <v>14</v>
      </c>
      <c r="B308" s="9">
        <f t="shared" si="89"/>
        <v>21</v>
      </c>
      <c r="C308" s="10">
        <f t="shared" si="90"/>
        <v>38</v>
      </c>
      <c r="D308" s="68">
        <f t="shared" si="91"/>
        <v>4</v>
      </c>
      <c r="E308" s="10">
        <f t="shared" si="92"/>
        <v>40</v>
      </c>
      <c r="F308" s="117" t="s">
        <v>15</v>
      </c>
      <c r="G308" s="82" t="s">
        <v>15</v>
      </c>
      <c r="H308" s="9">
        <f t="shared" si="93"/>
        <v>25</v>
      </c>
      <c r="I308" s="10">
        <f t="shared" si="94"/>
        <v>78</v>
      </c>
      <c r="J308" s="73">
        <f t="shared" si="95"/>
        <v>32.051282051282051</v>
      </c>
      <c r="K308" s="26"/>
    </row>
    <row r="309" spans="1:26" x14ac:dyDescent="0.35">
      <c r="A309" s="70">
        <v>15</v>
      </c>
      <c r="B309" s="9">
        <f t="shared" si="89"/>
        <v>21</v>
      </c>
      <c r="C309" s="10">
        <f t="shared" si="90"/>
        <v>38</v>
      </c>
      <c r="D309" s="68">
        <f t="shared" si="91"/>
        <v>4</v>
      </c>
      <c r="E309" s="10">
        <f t="shared" si="92"/>
        <v>40</v>
      </c>
      <c r="F309" s="117" t="s">
        <v>15</v>
      </c>
      <c r="G309" s="82" t="s">
        <v>15</v>
      </c>
      <c r="H309" s="9">
        <f t="shared" si="93"/>
        <v>25</v>
      </c>
      <c r="I309" s="10">
        <f t="shared" si="94"/>
        <v>78</v>
      </c>
      <c r="J309" s="73">
        <f t="shared" si="95"/>
        <v>32.051282051282051</v>
      </c>
      <c r="K309" s="26"/>
    </row>
    <row r="310" spans="1:26" x14ac:dyDescent="0.35">
      <c r="A310" s="70">
        <v>16</v>
      </c>
      <c r="B310" s="9">
        <f t="shared" si="89"/>
        <v>21</v>
      </c>
      <c r="C310" s="10">
        <f t="shared" si="90"/>
        <v>38</v>
      </c>
      <c r="D310" s="68">
        <f t="shared" si="91"/>
        <v>4</v>
      </c>
      <c r="E310" s="10">
        <f t="shared" si="92"/>
        <v>40</v>
      </c>
      <c r="F310" s="117" t="s">
        <v>15</v>
      </c>
      <c r="G310" s="82" t="s">
        <v>15</v>
      </c>
      <c r="H310" s="9">
        <f t="shared" si="93"/>
        <v>25</v>
      </c>
      <c r="I310" s="10">
        <f t="shared" si="94"/>
        <v>78</v>
      </c>
      <c r="J310" s="73">
        <f t="shared" si="95"/>
        <v>32.051282051282051</v>
      </c>
      <c r="K310" s="26"/>
    </row>
    <row r="311" spans="1:26" x14ac:dyDescent="0.35">
      <c r="A311" s="70">
        <v>17</v>
      </c>
      <c r="B311" s="9">
        <f t="shared" si="89"/>
        <v>22</v>
      </c>
      <c r="C311" s="10">
        <f t="shared" si="90"/>
        <v>38</v>
      </c>
      <c r="D311" s="68">
        <f t="shared" si="91"/>
        <v>4</v>
      </c>
      <c r="E311" s="10">
        <f t="shared" si="92"/>
        <v>40</v>
      </c>
      <c r="F311" s="117" t="s">
        <v>15</v>
      </c>
      <c r="G311" s="82" t="s">
        <v>15</v>
      </c>
      <c r="H311" s="9">
        <f t="shared" si="93"/>
        <v>26</v>
      </c>
      <c r="I311" s="10">
        <f t="shared" si="94"/>
        <v>78</v>
      </c>
      <c r="J311" s="73">
        <f t="shared" si="95"/>
        <v>33.333333333333329</v>
      </c>
      <c r="K311" s="26"/>
    </row>
    <row r="312" spans="1:26" x14ac:dyDescent="0.35">
      <c r="A312" s="70">
        <v>18</v>
      </c>
      <c r="B312" s="9">
        <f t="shared" si="89"/>
        <v>22</v>
      </c>
      <c r="C312" s="10">
        <f t="shared" si="90"/>
        <v>38</v>
      </c>
      <c r="D312" s="68">
        <f t="shared" si="91"/>
        <v>4</v>
      </c>
      <c r="E312" s="10">
        <f t="shared" si="92"/>
        <v>40</v>
      </c>
      <c r="F312" s="117" t="s">
        <v>15</v>
      </c>
      <c r="G312" s="82" t="s">
        <v>15</v>
      </c>
      <c r="H312" s="9">
        <f t="shared" si="93"/>
        <v>26</v>
      </c>
      <c r="I312" s="10">
        <f t="shared" si="94"/>
        <v>78</v>
      </c>
      <c r="J312" s="73">
        <f t="shared" si="95"/>
        <v>33.333333333333329</v>
      </c>
      <c r="K312" s="26"/>
    </row>
    <row r="313" spans="1:26" x14ac:dyDescent="0.35">
      <c r="A313" s="70">
        <v>19</v>
      </c>
      <c r="B313" s="9">
        <f t="shared" si="89"/>
        <v>22</v>
      </c>
      <c r="C313" s="10">
        <f t="shared" si="90"/>
        <v>38</v>
      </c>
      <c r="D313" s="68">
        <f t="shared" si="91"/>
        <v>4</v>
      </c>
      <c r="E313" s="10">
        <f t="shared" si="92"/>
        <v>40</v>
      </c>
      <c r="F313" s="117" t="s">
        <v>15</v>
      </c>
      <c r="G313" s="82" t="s">
        <v>15</v>
      </c>
      <c r="H313" s="9">
        <f t="shared" si="93"/>
        <v>26</v>
      </c>
      <c r="I313" s="10">
        <f t="shared" si="94"/>
        <v>78</v>
      </c>
      <c r="J313" s="73">
        <f t="shared" si="95"/>
        <v>33.333333333333329</v>
      </c>
      <c r="K313" s="26"/>
    </row>
    <row r="314" spans="1:26" ht="15" thickBot="1" x14ac:dyDescent="0.4">
      <c r="A314" s="71">
        <v>20</v>
      </c>
      <c r="B314" s="66">
        <f t="shared" si="89"/>
        <v>22</v>
      </c>
      <c r="C314" s="76">
        <f t="shared" si="90"/>
        <v>38</v>
      </c>
      <c r="D314" s="107">
        <f t="shared" si="91"/>
        <v>4</v>
      </c>
      <c r="E314" s="76">
        <f t="shared" si="92"/>
        <v>40</v>
      </c>
      <c r="F314" s="118" t="s">
        <v>15</v>
      </c>
      <c r="G314" s="84" t="s">
        <v>15</v>
      </c>
      <c r="H314" s="66">
        <f t="shared" si="93"/>
        <v>26</v>
      </c>
      <c r="I314" s="76">
        <f t="shared" si="94"/>
        <v>78</v>
      </c>
      <c r="J314" s="109">
        <f t="shared" si="95"/>
        <v>33.333333333333329</v>
      </c>
      <c r="K314" s="26"/>
    </row>
    <row r="315" spans="1:26" ht="15" thickTop="1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26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9" spans="1:26" x14ac:dyDescent="0.3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32"/>
      <c r="Z319" s="52"/>
    </row>
    <row r="322" spans="1:25" ht="18.5" x14ac:dyDescent="0.45">
      <c r="A322" s="212" t="s">
        <v>89</v>
      </c>
    </row>
    <row r="326" spans="1:25" ht="5.25" customHeight="1" thickBot="1" x14ac:dyDescent="0.4"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7"/>
    </row>
    <row r="327" spans="1:25" ht="23.25" customHeight="1" thickTop="1" thickBot="1" x14ac:dyDescent="0.5">
      <c r="A327" s="400" t="s">
        <v>91</v>
      </c>
      <c r="B327" s="401"/>
      <c r="C327" s="401"/>
      <c r="D327" s="401"/>
      <c r="E327" s="401"/>
      <c r="F327" s="401"/>
      <c r="G327" s="401"/>
      <c r="H327" s="401"/>
      <c r="I327" s="401"/>
      <c r="J327" s="401"/>
      <c r="K327" s="401"/>
      <c r="L327" s="402"/>
      <c r="N327" s="387" t="s">
        <v>90</v>
      </c>
      <c r="O327" s="388"/>
      <c r="P327" s="388"/>
      <c r="Q327" s="388"/>
      <c r="R327" s="388"/>
      <c r="S327" s="388"/>
      <c r="T327" s="388"/>
      <c r="U327" s="388"/>
      <c r="V327" s="388"/>
      <c r="W327" s="389"/>
    </row>
    <row r="328" spans="1:25" ht="16.5" customHeight="1" thickTop="1" thickBot="1" x14ac:dyDescent="0.4">
      <c r="A328" s="408" t="s">
        <v>3</v>
      </c>
      <c r="B328" s="369" t="s">
        <v>0</v>
      </c>
      <c r="C328" s="369" t="s">
        <v>1</v>
      </c>
      <c r="D328" s="393" t="s">
        <v>7</v>
      </c>
      <c r="E328" s="414"/>
      <c r="F328" s="414"/>
      <c r="G328" s="414"/>
      <c r="H328" s="414"/>
      <c r="I328" s="414"/>
      <c r="J328" s="414"/>
      <c r="K328" s="394"/>
      <c r="L328" s="25"/>
      <c r="N328" s="369" t="s">
        <v>1</v>
      </c>
      <c r="O328" s="372" t="s">
        <v>3</v>
      </c>
      <c r="P328" s="373"/>
      <c r="Q328" s="373"/>
      <c r="R328" s="373"/>
      <c r="S328" s="373"/>
      <c r="T328" s="373"/>
      <c r="U328" s="374" t="s">
        <v>17</v>
      </c>
      <c r="V328" s="375"/>
      <c r="W328" s="378" t="s">
        <v>14</v>
      </c>
    </row>
    <row r="329" spans="1:25" ht="63" customHeight="1" thickTop="1" thickBot="1" x14ac:dyDescent="0.4">
      <c r="A329" s="409"/>
      <c r="B329" s="370"/>
      <c r="C329" s="370"/>
      <c r="D329" s="411" t="s">
        <v>61</v>
      </c>
      <c r="E329" s="412"/>
      <c r="F329" s="411" t="s">
        <v>62</v>
      </c>
      <c r="G329" s="412"/>
      <c r="H329" s="411" t="s">
        <v>63</v>
      </c>
      <c r="I329" s="412"/>
      <c r="J329" s="411" t="s">
        <v>64</v>
      </c>
      <c r="K329" s="412"/>
      <c r="L329" s="13" t="s">
        <v>2</v>
      </c>
      <c r="N329" s="370"/>
      <c r="O329" s="381" t="s">
        <v>9</v>
      </c>
      <c r="P329" s="382"/>
      <c r="Q329" s="383"/>
      <c r="R329" s="384"/>
      <c r="S329" s="385"/>
      <c r="T329" s="386"/>
      <c r="U329" s="376"/>
      <c r="V329" s="377"/>
      <c r="W329" s="379"/>
    </row>
    <row r="330" spans="1:25" ht="106.5" customHeight="1" thickTop="1" thickBot="1" x14ac:dyDescent="0.4">
      <c r="A330" s="410"/>
      <c r="B330" s="371"/>
      <c r="C330" s="371"/>
      <c r="D330" s="14" t="s">
        <v>4</v>
      </c>
      <c r="E330" s="15" t="s">
        <v>8</v>
      </c>
      <c r="F330" s="14" t="s">
        <v>4</v>
      </c>
      <c r="G330" s="15" t="s">
        <v>8</v>
      </c>
      <c r="H330" s="14" t="s">
        <v>4</v>
      </c>
      <c r="I330" s="15" t="s">
        <v>8</v>
      </c>
      <c r="J330" s="14" t="s">
        <v>4</v>
      </c>
      <c r="K330" s="15" t="s">
        <v>8</v>
      </c>
      <c r="L330" s="13" t="s">
        <v>5</v>
      </c>
      <c r="N330" s="371"/>
      <c r="O330" s="14" t="s">
        <v>4</v>
      </c>
      <c r="P330" s="63" t="s">
        <v>11</v>
      </c>
      <c r="Q330" s="67" t="s">
        <v>4</v>
      </c>
      <c r="R330" s="15" t="s">
        <v>11</v>
      </c>
      <c r="S330" s="14" t="s">
        <v>4</v>
      </c>
      <c r="T330" s="57" t="s">
        <v>11</v>
      </c>
      <c r="U330" s="60" t="s">
        <v>13</v>
      </c>
      <c r="V330" s="63" t="s">
        <v>12</v>
      </c>
      <c r="W330" s="380"/>
    </row>
    <row r="331" spans="1:25" ht="15.5" thickTop="1" thickBot="1" x14ac:dyDescent="0.4">
      <c r="A331" s="3" t="s">
        <v>9</v>
      </c>
      <c r="B331" s="2">
        <v>33471</v>
      </c>
      <c r="C331" s="3">
        <v>1</v>
      </c>
      <c r="D331" s="92">
        <v>0</v>
      </c>
      <c r="E331" s="86">
        <v>9</v>
      </c>
      <c r="F331" s="4">
        <v>0</v>
      </c>
      <c r="G331" s="5">
        <v>9</v>
      </c>
      <c r="H331" s="92">
        <v>0</v>
      </c>
      <c r="I331" s="93">
        <v>10</v>
      </c>
      <c r="J331" s="16">
        <v>0</v>
      </c>
      <c r="K331" s="17">
        <v>10</v>
      </c>
      <c r="L331" s="6">
        <v>140</v>
      </c>
      <c r="N331" s="69">
        <v>1</v>
      </c>
      <c r="O331" s="16">
        <f>D331+F331+H331+J331</f>
        <v>0</v>
      </c>
      <c r="P331" s="58">
        <f>E331+G331+I331+K331</f>
        <v>38</v>
      </c>
      <c r="Q331" s="113" t="s">
        <v>15</v>
      </c>
      <c r="R331" s="114" t="s">
        <v>15</v>
      </c>
      <c r="S331" s="115" t="s">
        <v>15</v>
      </c>
      <c r="T331" s="116" t="s">
        <v>15</v>
      </c>
      <c r="U331" s="61">
        <f>O331</f>
        <v>0</v>
      </c>
      <c r="V331" s="64">
        <f>P331</f>
        <v>38</v>
      </c>
      <c r="W331" s="73">
        <f>(U331/V331)*100</f>
        <v>0</v>
      </c>
    </row>
    <row r="332" spans="1:25" ht="15" thickTop="1" x14ac:dyDescent="0.35">
      <c r="A332" s="8" t="s">
        <v>9</v>
      </c>
      <c r="B332" s="7">
        <v>33472</v>
      </c>
      <c r="C332" s="8">
        <v>2</v>
      </c>
      <c r="D332" s="97">
        <v>0</v>
      </c>
      <c r="E332" s="88">
        <v>9</v>
      </c>
      <c r="F332" s="9">
        <v>0</v>
      </c>
      <c r="G332" s="10">
        <v>9</v>
      </c>
      <c r="H332" s="87">
        <v>0</v>
      </c>
      <c r="I332" s="88">
        <v>10</v>
      </c>
      <c r="J332" s="9">
        <v>0</v>
      </c>
      <c r="K332" s="10">
        <v>10</v>
      </c>
      <c r="L332" s="6">
        <v>140</v>
      </c>
      <c r="N332" s="70">
        <v>2</v>
      </c>
      <c r="O332" s="4">
        <f t="shared" ref="O332:O350" si="96">D332+F332+H332+J332</f>
        <v>0</v>
      </c>
      <c r="P332" s="5">
        <f t="shared" ref="P332:P350" si="97">E332+G332+I332+K332</f>
        <v>38</v>
      </c>
      <c r="Q332" s="81" t="s">
        <v>15</v>
      </c>
      <c r="R332" s="82" t="s">
        <v>15</v>
      </c>
      <c r="S332" s="81" t="s">
        <v>15</v>
      </c>
      <c r="T332" s="82" t="s">
        <v>15</v>
      </c>
      <c r="U332" s="62">
        <f>O332</f>
        <v>0</v>
      </c>
      <c r="V332" s="65">
        <f>P332</f>
        <v>38</v>
      </c>
      <c r="W332" s="73">
        <f>(U332/V332)*100</f>
        <v>0</v>
      </c>
    </row>
    <row r="333" spans="1:25" x14ac:dyDescent="0.35">
      <c r="A333" s="8" t="s">
        <v>9</v>
      </c>
      <c r="B333" s="7">
        <v>33473</v>
      </c>
      <c r="C333" s="8">
        <v>3</v>
      </c>
      <c r="D333" s="87">
        <v>0</v>
      </c>
      <c r="E333" s="88">
        <v>9</v>
      </c>
      <c r="F333" s="9">
        <v>0</v>
      </c>
      <c r="G333" s="10">
        <v>9</v>
      </c>
      <c r="H333" s="87">
        <v>0</v>
      </c>
      <c r="I333" s="88">
        <v>10</v>
      </c>
      <c r="J333" s="9">
        <v>0</v>
      </c>
      <c r="K333" s="10">
        <v>10</v>
      </c>
      <c r="L333" s="6">
        <v>140</v>
      </c>
      <c r="N333" s="70">
        <v>3</v>
      </c>
      <c r="O333" s="9">
        <f t="shared" si="96"/>
        <v>0</v>
      </c>
      <c r="P333" s="10">
        <f t="shared" si="97"/>
        <v>38</v>
      </c>
      <c r="Q333" s="81" t="s">
        <v>15</v>
      </c>
      <c r="R333" s="82" t="s">
        <v>15</v>
      </c>
      <c r="S333" s="81" t="s">
        <v>15</v>
      </c>
      <c r="T333" s="82" t="s">
        <v>15</v>
      </c>
      <c r="U333" s="62">
        <f t="shared" ref="U333:U350" si="98">O333</f>
        <v>0</v>
      </c>
      <c r="V333" s="65">
        <f t="shared" ref="V333:V350" si="99">P333</f>
        <v>38</v>
      </c>
      <c r="W333" s="73">
        <f t="shared" ref="W333:W350" si="100">(U333/V333)*100</f>
        <v>0</v>
      </c>
    </row>
    <row r="334" spans="1:25" x14ac:dyDescent="0.35">
      <c r="A334" s="8" t="s">
        <v>9</v>
      </c>
      <c r="B334" s="7">
        <v>33474</v>
      </c>
      <c r="C334" s="8">
        <v>4</v>
      </c>
      <c r="D334" s="89">
        <v>0</v>
      </c>
      <c r="E334" s="88">
        <v>9</v>
      </c>
      <c r="F334" s="9">
        <v>0</v>
      </c>
      <c r="G334" s="10">
        <v>9</v>
      </c>
      <c r="H334" s="87">
        <v>0</v>
      </c>
      <c r="I334" s="88">
        <v>10</v>
      </c>
      <c r="J334" s="9">
        <v>0</v>
      </c>
      <c r="K334" s="10">
        <v>10</v>
      </c>
      <c r="L334" s="6">
        <v>140</v>
      </c>
      <c r="N334" s="70">
        <v>4</v>
      </c>
      <c r="O334" s="9">
        <f t="shared" si="96"/>
        <v>0</v>
      </c>
      <c r="P334" s="10">
        <f t="shared" si="97"/>
        <v>38</v>
      </c>
      <c r="Q334" s="81" t="s">
        <v>15</v>
      </c>
      <c r="R334" s="82" t="s">
        <v>15</v>
      </c>
      <c r="S334" s="81" t="s">
        <v>15</v>
      </c>
      <c r="T334" s="82" t="s">
        <v>15</v>
      </c>
      <c r="U334" s="62">
        <f t="shared" si="98"/>
        <v>0</v>
      </c>
      <c r="V334" s="65">
        <f t="shared" si="99"/>
        <v>38</v>
      </c>
      <c r="W334" s="73">
        <f t="shared" si="100"/>
        <v>0</v>
      </c>
    </row>
    <row r="335" spans="1:25" x14ac:dyDescent="0.35">
      <c r="A335" s="8" t="s">
        <v>9</v>
      </c>
      <c r="B335" s="7">
        <v>33475</v>
      </c>
      <c r="C335" s="8">
        <v>5</v>
      </c>
      <c r="D335" s="89">
        <v>0</v>
      </c>
      <c r="E335" s="88">
        <v>9</v>
      </c>
      <c r="F335" s="9">
        <v>0</v>
      </c>
      <c r="G335" s="10">
        <v>9</v>
      </c>
      <c r="H335" s="87">
        <v>3</v>
      </c>
      <c r="I335" s="88">
        <v>10</v>
      </c>
      <c r="J335" s="9">
        <v>0</v>
      </c>
      <c r="K335" s="10">
        <v>10</v>
      </c>
      <c r="L335" s="6">
        <v>140</v>
      </c>
      <c r="N335" s="70">
        <v>5</v>
      </c>
      <c r="O335" s="9">
        <f t="shared" si="96"/>
        <v>3</v>
      </c>
      <c r="P335" s="10">
        <f t="shared" si="97"/>
        <v>38</v>
      </c>
      <c r="Q335" s="81" t="s">
        <v>15</v>
      </c>
      <c r="R335" s="82" t="s">
        <v>15</v>
      </c>
      <c r="S335" s="81" t="s">
        <v>15</v>
      </c>
      <c r="T335" s="82" t="s">
        <v>15</v>
      </c>
      <c r="U335" s="62">
        <f t="shared" si="98"/>
        <v>3</v>
      </c>
      <c r="V335" s="65">
        <f t="shared" si="99"/>
        <v>38</v>
      </c>
      <c r="W335" s="73">
        <f t="shared" si="100"/>
        <v>7.8947368421052628</v>
      </c>
    </row>
    <row r="336" spans="1:25" x14ac:dyDescent="0.35">
      <c r="A336" s="8" t="s">
        <v>9</v>
      </c>
      <c r="B336" s="7">
        <v>33476</v>
      </c>
      <c r="C336" s="8">
        <v>6</v>
      </c>
      <c r="D336" s="87">
        <v>2</v>
      </c>
      <c r="E336" s="88">
        <v>9</v>
      </c>
      <c r="F336" s="9">
        <v>0</v>
      </c>
      <c r="G336" s="10">
        <v>9</v>
      </c>
      <c r="H336" s="87">
        <v>5</v>
      </c>
      <c r="I336" s="88">
        <v>10</v>
      </c>
      <c r="J336" s="9">
        <v>0</v>
      </c>
      <c r="K336" s="10">
        <v>10</v>
      </c>
      <c r="L336" s="6">
        <v>140</v>
      </c>
      <c r="N336" s="70">
        <v>6</v>
      </c>
      <c r="O336" s="9">
        <f t="shared" si="96"/>
        <v>7</v>
      </c>
      <c r="P336" s="10">
        <f t="shared" si="97"/>
        <v>38</v>
      </c>
      <c r="Q336" s="81" t="s">
        <v>15</v>
      </c>
      <c r="R336" s="82" t="s">
        <v>15</v>
      </c>
      <c r="S336" s="81" t="s">
        <v>15</v>
      </c>
      <c r="T336" s="82" t="s">
        <v>15</v>
      </c>
      <c r="U336" s="62">
        <f t="shared" si="98"/>
        <v>7</v>
      </c>
      <c r="V336" s="65">
        <f t="shared" si="99"/>
        <v>38</v>
      </c>
      <c r="W336" s="73">
        <f t="shared" si="100"/>
        <v>18.421052631578945</v>
      </c>
    </row>
    <row r="337" spans="1:23" x14ac:dyDescent="0.35">
      <c r="A337" s="8" t="s">
        <v>9</v>
      </c>
      <c r="B337" s="7">
        <v>33477</v>
      </c>
      <c r="C337" s="8">
        <v>7</v>
      </c>
      <c r="D337" s="87">
        <v>3</v>
      </c>
      <c r="E337" s="88">
        <v>9</v>
      </c>
      <c r="F337" s="9">
        <v>3</v>
      </c>
      <c r="G337" s="10">
        <v>9</v>
      </c>
      <c r="H337" s="87">
        <v>6</v>
      </c>
      <c r="I337" s="88">
        <v>10</v>
      </c>
      <c r="J337" s="9">
        <v>1</v>
      </c>
      <c r="K337" s="10">
        <v>10</v>
      </c>
      <c r="L337" s="6">
        <v>140</v>
      </c>
      <c r="N337" s="70">
        <v>7</v>
      </c>
      <c r="O337" s="9">
        <f t="shared" si="96"/>
        <v>13</v>
      </c>
      <c r="P337" s="10">
        <f t="shared" si="97"/>
        <v>38</v>
      </c>
      <c r="Q337" s="81" t="s">
        <v>15</v>
      </c>
      <c r="R337" s="82" t="s">
        <v>15</v>
      </c>
      <c r="S337" s="81" t="s">
        <v>15</v>
      </c>
      <c r="T337" s="82" t="s">
        <v>15</v>
      </c>
      <c r="U337" s="62">
        <f t="shared" si="98"/>
        <v>13</v>
      </c>
      <c r="V337" s="65">
        <f t="shared" si="99"/>
        <v>38</v>
      </c>
      <c r="W337" s="73">
        <f t="shared" si="100"/>
        <v>34.210526315789473</v>
      </c>
    </row>
    <row r="338" spans="1:23" x14ac:dyDescent="0.35">
      <c r="A338" s="8" t="s">
        <v>9</v>
      </c>
      <c r="B338" s="7">
        <v>33478</v>
      </c>
      <c r="C338" s="8">
        <v>8</v>
      </c>
      <c r="D338" s="87">
        <v>3</v>
      </c>
      <c r="E338" s="88">
        <v>9</v>
      </c>
      <c r="F338" s="9">
        <v>3</v>
      </c>
      <c r="G338" s="10">
        <v>9</v>
      </c>
      <c r="H338" s="87">
        <v>7</v>
      </c>
      <c r="I338" s="88">
        <v>10</v>
      </c>
      <c r="J338" s="9">
        <v>2</v>
      </c>
      <c r="K338" s="10">
        <v>10</v>
      </c>
      <c r="L338" s="6">
        <v>140</v>
      </c>
      <c r="N338" s="70">
        <v>8</v>
      </c>
      <c r="O338" s="9">
        <f t="shared" si="96"/>
        <v>15</v>
      </c>
      <c r="P338" s="10">
        <f t="shared" si="97"/>
        <v>38</v>
      </c>
      <c r="Q338" s="81" t="s">
        <v>15</v>
      </c>
      <c r="R338" s="82" t="s">
        <v>15</v>
      </c>
      <c r="S338" s="81" t="s">
        <v>15</v>
      </c>
      <c r="T338" s="82" t="s">
        <v>15</v>
      </c>
      <c r="U338" s="62">
        <f t="shared" si="98"/>
        <v>15</v>
      </c>
      <c r="V338" s="65">
        <f t="shared" si="99"/>
        <v>38</v>
      </c>
      <c r="W338" s="73">
        <f t="shared" si="100"/>
        <v>39.473684210526315</v>
      </c>
    </row>
    <row r="339" spans="1:23" x14ac:dyDescent="0.35">
      <c r="A339" s="8" t="s">
        <v>9</v>
      </c>
      <c r="B339" s="7">
        <v>33479</v>
      </c>
      <c r="C339" s="8">
        <v>9</v>
      </c>
      <c r="D339" s="87">
        <v>3</v>
      </c>
      <c r="E339" s="88">
        <v>9</v>
      </c>
      <c r="F339" s="9">
        <v>3</v>
      </c>
      <c r="G339" s="10">
        <v>9</v>
      </c>
      <c r="H339" s="87">
        <v>7</v>
      </c>
      <c r="I339" s="88">
        <v>10</v>
      </c>
      <c r="J339" s="9">
        <v>2</v>
      </c>
      <c r="K339" s="10">
        <v>10</v>
      </c>
      <c r="L339" s="6">
        <v>140</v>
      </c>
      <c r="N339" s="70">
        <v>9</v>
      </c>
      <c r="O339" s="9">
        <f t="shared" si="96"/>
        <v>15</v>
      </c>
      <c r="P339" s="10">
        <f t="shared" si="97"/>
        <v>38</v>
      </c>
      <c r="Q339" s="81" t="s">
        <v>15</v>
      </c>
      <c r="R339" s="82" t="s">
        <v>15</v>
      </c>
      <c r="S339" s="81" t="s">
        <v>15</v>
      </c>
      <c r="T339" s="82" t="s">
        <v>15</v>
      </c>
      <c r="U339" s="62">
        <f t="shared" si="98"/>
        <v>15</v>
      </c>
      <c r="V339" s="65">
        <f t="shared" si="99"/>
        <v>38</v>
      </c>
      <c r="W339" s="73">
        <f t="shared" si="100"/>
        <v>39.473684210526315</v>
      </c>
    </row>
    <row r="340" spans="1:23" x14ac:dyDescent="0.35">
      <c r="A340" s="8" t="s">
        <v>9</v>
      </c>
      <c r="B340" s="7">
        <v>33480</v>
      </c>
      <c r="C340" s="8">
        <v>10</v>
      </c>
      <c r="D340" s="87">
        <v>3</v>
      </c>
      <c r="E340" s="88">
        <v>9</v>
      </c>
      <c r="F340" s="9">
        <v>3</v>
      </c>
      <c r="G340" s="10">
        <v>9</v>
      </c>
      <c r="H340" s="87">
        <v>7</v>
      </c>
      <c r="I340" s="88">
        <v>10</v>
      </c>
      <c r="J340" s="9">
        <v>4</v>
      </c>
      <c r="K340" s="10">
        <v>10</v>
      </c>
      <c r="L340" s="6">
        <v>140</v>
      </c>
      <c r="N340" s="70">
        <v>10</v>
      </c>
      <c r="O340" s="9">
        <f t="shared" si="96"/>
        <v>17</v>
      </c>
      <c r="P340" s="10">
        <f t="shared" si="97"/>
        <v>38</v>
      </c>
      <c r="Q340" s="81" t="s">
        <v>15</v>
      </c>
      <c r="R340" s="82" t="s">
        <v>15</v>
      </c>
      <c r="S340" s="81" t="s">
        <v>15</v>
      </c>
      <c r="T340" s="82" t="s">
        <v>15</v>
      </c>
      <c r="U340" s="62">
        <f t="shared" si="98"/>
        <v>17</v>
      </c>
      <c r="V340" s="65">
        <f t="shared" si="99"/>
        <v>38</v>
      </c>
      <c r="W340" s="73">
        <f t="shared" si="100"/>
        <v>44.736842105263158</v>
      </c>
    </row>
    <row r="341" spans="1:23" x14ac:dyDescent="0.35">
      <c r="A341" s="8" t="s">
        <v>9</v>
      </c>
      <c r="B341" s="7">
        <v>33481</v>
      </c>
      <c r="C341" s="8">
        <v>11</v>
      </c>
      <c r="D341" s="87">
        <v>3</v>
      </c>
      <c r="E341" s="88">
        <v>9</v>
      </c>
      <c r="F341" s="9">
        <v>3</v>
      </c>
      <c r="G341" s="10">
        <v>9</v>
      </c>
      <c r="H341" s="87">
        <v>7</v>
      </c>
      <c r="I341" s="88">
        <v>10</v>
      </c>
      <c r="J341" s="9">
        <v>4</v>
      </c>
      <c r="K341" s="10">
        <v>10</v>
      </c>
      <c r="L341" s="6">
        <v>140</v>
      </c>
      <c r="N341" s="70">
        <v>11</v>
      </c>
      <c r="O341" s="9">
        <f t="shared" si="96"/>
        <v>17</v>
      </c>
      <c r="P341" s="10">
        <f t="shared" si="97"/>
        <v>38</v>
      </c>
      <c r="Q341" s="81" t="s">
        <v>15</v>
      </c>
      <c r="R341" s="82" t="s">
        <v>15</v>
      </c>
      <c r="S341" s="81" t="s">
        <v>15</v>
      </c>
      <c r="T341" s="82" t="s">
        <v>15</v>
      </c>
      <c r="U341" s="62">
        <f t="shared" si="98"/>
        <v>17</v>
      </c>
      <c r="V341" s="65">
        <f t="shared" si="99"/>
        <v>38</v>
      </c>
      <c r="W341" s="73">
        <f t="shared" si="100"/>
        <v>44.736842105263158</v>
      </c>
    </row>
    <row r="342" spans="1:23" x14ac:dyDescent="0.35">
      <c r="A342" s="8" t="s">
        <v>9</v>
      </c>
      <c r="B342" s="7">
        <v>33482</v>
      </c>
      <c r="C342" s="8">
        <v>12</v>
      </c>
      <c r="D342" s="87">
        <v>3</v>
      </c>
      <c r="E342" s="88">
        <v>9</v>
      </c>
      <c r="F342" s="9">
        <v>3</v>
      </c>
      <c r="G342" s="10">
        <v>9</v>
      </c>
      <c r="H342" s="87">
        <v>7</v>
      </c>
      <c r="I342" s="88">
        <v>10</v>
      </c>
      <c r="J342" s="9">
        <v>4</v>
      </c>
      <c r="K342" s="10">
        <v>10</v>
      </c>
      <c r="L342" s="6">
        <v>140</v>
      </c>
      <c r="N342" s="70">
        <v>12</v>
      </c>
      <c r="O342" s="9">
        <f t="shared" si="96"/>
        <v>17</v>
      </c>
      <c r="P342" s="10">
        <f t="shared" si="97"/>
        <v>38</v>
      </c>
      <c r="Q342" s="81" t="s">
        <v>15</v>
      </c>
      <c r="R342" s="82" t="s">
        <v>15</v>
      </c>
      <c r="S342" s="81" t="s">
        <v>15</v>
      </c>
      <c r="T342" s="82" t="s">
        <v>15</v>
      </c>
      <c r="U342" s="62">
        <f t="shared" si="98"/>
        <v>17</v>
      </c>
      <c r="V342" s="65">
        <f t="shared" si="99"/>
        <v>38</v>
      </c>
      <c r="W342" s="73">
        <f t="shared" si="100"/>
        <v>44.736842105263158</v>
      </c>
    </row>
    <row r="343" spans="1:23" x14ac:dyDescent="0.35">
      <c r="A343" s="8" t="s">
        <v>9</v>
      </c>
      <c r="B343" s="7">
        <v>33483</v>
      </c>
      <c r="C343" s="8">
        <v>13</v>
      </c>
      <c r="D343" s="87">
        <v>3</v>
      </c>
      <c r="E343" s="88">
        <v>9</v>
      </c>
      <c r="F343" s="9">
        <v>3</v>
      </c>
      <c r="G343" s="10">
        <v>9</v>
      </c>
      <c r="H343" s="87">
        <v>7</v>
      </c>
      <c r="I343" s="88">
        <v>10</v>
      </c>
      <c r="J343" s="9">
        <v>4</v>
      </c>
      <c r="K343" s="10">
        <v>10</v>
      </c>
      <c r="L343" s="6">
        <v>140</v>
      </c>
      <c r="N343" s="70">
        <v>13</v>
      </c>
      <c r="O343" s="9">
        <f t="shared" si="96"/>
        <v>17</v>
      </c>
      <c r="P343" s="10">
        <f t="shared" si="97"/>
        <v>38</v>
      </c>
      <c r="Q343" s="81" t="s">
        <v>15</v>
      </c>
      <c r="R343" s="82" t="s">
        <v>15</v>
      </c>
      <c r="S343" s="81" t="s">
        <v>15</v>
      </c>
      <c r="T343" s="82" t="s">
        <v>15</v>
      </c>
      <c r="U343" s="62">
        <f t="shared" si="98"/>
        <v>17</v>
      </c>
      <c r="V343" s="65">
        <f t="shared" si="99"/>
        <v>38</v>
      </c>
      <c r="W343" s="73">
        <f t="shared" si="100"/>
        <v>44.736842105263158</v>
      </c>
    </row>
    <row r="344" spans="1:23" x14ac:dyDescent="0.35">
      <c r="A344" s="8" t="s">
        <v>9</v>
      </c>
      <c r="B344" s="7">
        <v>33484</v>
      </c>
      <c r="C344" s="8">
        <v>14</v>
      </c>
      <c r="D344" s="87">
        <v>3</v>
      </c>
      <c r="E344" s="88">
        <v>9</v>
      </c>
      <c r="F344" s="9">
        <v>3</v>
      </c>
      <c r="G344" s="10">
        <v>9</v>
      </c>
      <c r="H344" s="87">
        <v>7</v>
      </c>
      <c r="I344" s="88">
        <v>10</v>
      </c>
      <c r="J344" s="9">
        <v>4</v>
      </c>
      <c r="K344" s="10">
        <v>10</v>
      </c>
      <c r="L344" s="6">
        <v>140</v>
      </c>
      <c r="N344" s="70">
        <v>14</v>
      </c>
      <c r="O344" s="9">
        <f t="shared" si="96"/>
        <v>17</v>
      </c>
      <c r="P344" s="10">
        <f t="shared" si="97"/>
        <v>38</v>
      </c>
      <c r="Q344" s="81" t="s">
        <v>15</v>
      </c>
      <c r="R344" s="82" t="s">
        <v>15</v>
      </c>
      <c r="S344" s="81" t="s">
        <v>15</v>
      </c>
      <c r="T344" s="82" t="s">
        <v>15</v>
      </c>
      <c r="U344" s="62">
        <f t="shared" si="98"/>
        <v>17</v>
      </c>
      <c r="V344" s="65">
        <f t="shared" si="99"/>
        <v>38</v>
      </c>
      <c r="W344" s="73">
        <f t="shared" si="100"/>
        <v>44.736842105263158</v>
      </c>
    </row>
    <row r="345" spans="1:23" x14ac:dyDescent="0.35">
      <c r="A345" s="8" t="s">
        <v>9</v>
      </c>
      <c r="B345" s="7">
        <v>33485</v>
      </c>
      <c r="C345" s="8">
        <v>15</v>
      </c>
      <c r="D345" s="87">
        <v>3</v>
      </c>
      <c r="E345" s="88">
        <v>9</v>
      </c>
      <c r="F345" s="9">
        <v>3</v>
      </c>
      <c r="G345" s="10">
        <v>9</v>
      </c>
      <c r="H345" s="87">
        <v>7</v>
      </c>
      <c r="I345" s="88">
        <v>10</v>
      </c>
      <c r="J345" s="9">
        <v>4</v>
      </c>
      <c r="K345" s="10">
        <v>10</v>
      </c>
      <c r="L345" s="6">
        <v>140</v>
      </c>
      <c r="N345" s="70">
        <v>15</v>
      </c>
      <c r="O345" s="9">
        <f t="shared" si="96"/>
        <v>17</v>
      </c>
      <c r="P345" s="10">
        <f t="shared" si="97"/>
        <v>38</v>
      </c>
      <c r="Q345" s="81" t="s">
        <v>15</v>
      </c>
      <c r="R345" s="82" t="s">
        <v>15</v>
      </c>
      <c r="S345" s="81" t="s">
        <v>15</v>
      </c>
      <c r="T345" s="82" t="s">
        <v>15</v>
      </c>
      <c r="U345" s="62">
        <f t="shared" si="98"/>
        <v>17</v>
      </c>
      <c r="V345" s="65">
        <f t="shared" si="99"/>
        <v>38</v>
      </c>
      <c r="W345" s="73">
        <f t="shared" si="100"/>
        <v>44.736842105263158</v>
      </c>
    </row>
    <row r="346" spans="1:23" x14ac:dyDescent="0.35">
      <c r="A346" s="8" t="s">
        <v>9</v>
      </c>
      <c r="B346" s="7">
        <v>33486</v>
      </c>
      <c r="C346" s="8">
        <v>16</v>
      </c>
      <c r="D346" s="87">
        <v>3</v>
      </c>
      <c r="E346" s="88">
        <v>9</v>
      </c>
      <c r="F346" s="9">
        <v>3</v>
      </c>
      <c r="G346" s="10">
        <v>9</v>
      </c>
      <c r="H346" s="87">
        <v>7</v>
      </c>
      <c r="I346" s="88">
        <v>10</v>
      </c>
      <c r="J346" s="9">
        <v>4</v>
      </c>
      <c r="K346" s="10">
        <v>10</v>
      </c>
      <c r="L346" s="6">
        <v>140</v>
      </c>
      <c r="N346" s="70">
        <v>16</v>
      </c>
      <c r="O346" s="9">
        <f t="shared" si="96"/>
        <v>17</v>
      </c>
      <c r="P346" s="10">
        <f t="shared" si="97"/>
        <v>38</v>
      </c>
      <c r="Q346" s="81" t="s">
        <v>15</v>
      </c>
      <c r="R346" s="82" t="s">
        <v>15</v>
      </c>
      <c r="S346" s="81" t="s">
        <v>15</v>
      </c>
      <c r="T346" s="82" t="s">
        <v>15</v>
      </c>
      <c r="U346" s="62">
        <f t="shared" si="98"/>
        <v>17</v>
      </c>
      <c r="V346" s="65">
        <f t="shared" si="99"/>
        <v>38</v>
      </c>
      <c r="W346" s="73">
        <f t="shared" si="100"/>
        <v>44.736842105263158</v>
      </c>
    </row>
    <row r="347" spans="1:23" x14ac:dyDescent="0.35">
      <c r="A347" s="8" t="s">
        <v>9</v>
      </c>
      <c r="B347" s="7">
        <v>33487</v>
      </c>
      <c r="C347" s="8">
        <v>17</v>
      </c>
      <c r="D347" s="87">
        <v>3</v>
      </c>
      <c r="E347" s="88">
        <v>9</v>
      </c>
      <c r="F347" s="9">
        <v>3</v>
      </c>
      <c r="G347" s="10">
        <v>9</v>
      </c>
      <c r="H347" s="87">
        <v>7</v>
      </c>
      <c r="I347" s="88">
        <v>10</v>
      </c>
      <c r="J347" s="9">
        <v>4</v>
      </c>
      <c r="K347" s="10">
        <v>10</v>
      </c>
      <c r="L347" s="6">
        <v>140</v>
      </c>
      <c r="N347" s="70">
        <v>17</v>
      </c>
      <c r="O347" s="9">
        <f t="shared" si="96"/>
        <v>17</v>
      </c>
      <c r="P347" s="10">
        <f t="shared" si="97"/>
        <v>38</v>
      </c>
      <c r="Q347" s="81" t="s">
        <v>15</v>
      </c>
      <c r="R347" s="82" t="s">
        <v>15</v>
      </c>
      <c r="S347" s="81" t="s">
        <v>15</v>
      </c>
      <c r="T347" s="82" t="s">
        <v>15</v>
      </c>
      <c r="U347" s="62">
        <f t="shared" si="98"/>
        <v>17</v>
      </c>
      <c r="V347" s="65">
        <f t="shared" si="99"/>
        <v>38</v>
      </c>
      <c r="W347" s="73">
        <f t="shared" si="100"/>
        <v>44.736842105263158</v>
      </c>
    </row>
    <row r="348" spans="1:23" x14ac:dyDescent="0.35">
      <c r="A348" s="8" t="s">
        <v>9</v>
      </c>
      <c r="B348" s="7">
        <v>33488</v>
      </c>
      <c r="C348" s="8">
        <v>18</v>
      </c>
      <c r="D348" s="87">
        <v>3</v>
      </c>
      <c r="E348" s="88">
        <v>9</v>
      </c>
      <c r="F348" s="9">
        <v>3</v>
      </c>
      <c r="G348" s="10">
        <v>9</v>
      </c>
      <c r="H348" s="87">
        <v>7</v>
      </c>
      <c r="I348" s="88">
        <v>10</v>
      </c>
      <c r="J348" s="9">
        <v>4</v>
      </c>
      <c r="K348" s="10">
        <v>10</v>
      </c>
      <c r="L348" s="6">
        <v>140</v>
      </c>
      <c r="N348" s="70">
        <v>18</v>
      </c>
      <c r="O348" s="9">
        <f t="shared" si="96"/>
        <v>17</v>
      </c>
      <c r="P348" s="10">
        <f t="shared" si="97"/>
        <v>38</v>
      </c>
      <c r="Q348" s="81" t="s">
        <v>15</v>
      </c>
      <c r="R348" s="82" t="s">
        <v>15</v>
      </c>
      <c r="S348" s="81" t="s">
        <v>15</v>
      </c>
      <c r="T348" s="82" t="s">
        <v>15</v>
      </c>
      <c r="U348" s="62">
        <f t="shared" si="98"/>
        <v>17</v>
      </c>
      <c r="V348" s="65">
        <f t="shared" si="99"/>
        <v>38</v>
      </c>
      <c r="W348" s="73">
        <f t="shared" si="100"/>
        <v>44.736842105263158</v>
      </c>
    </row>
    <row r="349" spans="1:23" ht="15" thickBot="1" x14ac:dyDescent="0.4">
      <c r="A349" s="8" t="s">
        <v>9</v>
      </c>
      <c r="B349" s="7">
        <v>33489</v>
      </c>
      <c r="C349" s="8">
        <v>19</v>
      </c>
      <c r="D349" s="87">
        <v>3</v>
      </c>
      <c r="E349" s="88">
        <v>9</v>
      </c>
      <c r="F349" s="9">
        <v>3</v>
      </c>
      <c r="G349" s="10">
        <v>9</v>
      </c>
      <c r="H349" s="87">
        <v>7</v>
      </c>
      <c r="I349" s="88">
        <v>10</v>
      </c>
      <c r="J349" s="9">
        <v>6</v>
      </c>
      <c r="K349" s="10">
        <v>10</v>
      </c>
      <c r="L349" s="6">
        <v>140</v>
      </c>
      <c r="N349" s="70">
        <v>19</v>
      </c>
      <c r="O349" s="66">
        <f t="shared" si="96"/>
        <v>19</v>
      </c>
      <c r="P349" s="76">
        <f t="shared" si="97"/>
        <v>38</v>
      </c>
      <c r="Q349" s="81" t="s">
        <v>15</v>
      </c>
      <c r="R349" s="82" t="s">
        <v>15</v>
      </c>
      <c r="S349" s="81" t="s">
        <v>15</v>
      </c>
      <c r="T349" s="82" t="s">
        <v>15</v>
      </c>
      <c r="U349" s="62">
        <f t="shared" si="98"/>
        <v>19</v>
      </c>
      <c r="V349" s="65">
        <f t="shared" si="99"/>
        <v>38</v>
      </c>
      <c r="W349" s="73">
        <f t="shared" si="100"/>
        <v>50</v>
      </c>
    </row>
    <row r="350" spans="1:23" ht="15.5" thickTop="1" thickBot="1" x14ac:dyDescent="0.4">
      <c r="A350" s="6" t="s">
        <v>9</v>
      </c>
      <c r="B350" s="7">
        <v>33490</v>
      </c>
      <c r="C350" s="20">
        <v>20</v>
      </c>
      <c r="D350" s="87">
        <v>3</v>
      </c>
      <c r="E350" s="88">
        <v>9</v>
      </c>
      <c r="F350" s="9">
        <v>3</v>
      </c>
      <c r="G350" s="10">
        <v>9</v>
      </c>
      <c r="H350" s="87">
        <v>7</v>
      </c>
      <c r="I350" s="88">
        <v>10</v>
      </c>
      <c r="J350" s="9">
        <v>6</v>
      </c>
      <c r="K350" s="10">
        <v>10</v>
      </c>
      <c r="L350" s="6">
        <v>140</v>
      </c>
      <c r="N350" s="71">
        <v>20</v>
      </c>
      <c r="O350" s="213">
        <f t="shared" si="96"/>
        <v>19</v>
      </c>
      <c r="P350" s="214">
        <f t="shared" si="97"/>
        <v>38</v>
      </c>
      <c r="Q350" s="83" t="s">
        <v>15</v>
      </c>
      <c r="R350" s="84" t="s">
        <v>15</v>
      </c>
      <c r="S350" s="83" t="s">
        <v>15</v>
      </c>
      <c r="T350" s="84" t="s">
        <v>15</v>
      </c>
      <c r="U350" s="72">
        <f t="shared" si="98"/>
        <v>19</v>
      </c>
      <c r="V350" s="108">
        <f t="shared" si="99"/>
        <v>38</v>
      </c>
      <c r="W350" s="109">
        <f t="shared" si="100"/>
        <v>50</v>
      </c>
    </row>
    <row r="351" spans="1:23" ht="15" thickTop="1" x14ac:dyDescent="0.3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8"/>
      <c r="L351" s="78"/>
      <c r="N351" s="26"/>
      <c r="O351" s="26"/>
      <c r="P351" s="26"/>
      <c r="Q351" s="26"/>
      <c r="R351" s="26"/>
      <c r="S351" s="26"/>
      <c r="T351" s="26"/>
      <c r="U351" s="26"/>
      <c r="V351" s="26"/>
      <c r="W351" s="26"/>
    </row>
    <row r="354" spans="1:26" x14ac:dyDescent="0.3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</sheetData>
  <sheetProtection algorithmName="SHA-512" hashValue="VIi7dX051IxokxfRhfMqXuYCwSsClU50RpGROHq1sY/anR3nAn0XLkhHLPBuo2SdHvfrLiOTXRB6vOdk/9DaHA==" saltValue="B4EuJ9qgv4QZ4s+EF/+IHg==" spinCount="100000" sheet="1" objects="1" scenarios="1"/>
  <mergeCells count="170">
    <mergeCell ref="N161:R161"/>
    <mergeCell ref="A253:E253"/>
    <mergeCell ref="N289:R289"/>
    <mergeCell ref="Q198:X198"/>
    <mergeCell ref="Q199:R199"/>
    <mergeCell ref="S199:T199"/>
    <mergeCell ref="U199:V199"/>
    <mergeCell ref="A327:L327"/>
    <mergeCell ref="A328:A330"/>
    <mergeCell ref="B328:B330"/>
    <mergeCell ref="C328:C330"/>
    <mergeCell ref="D328:K328"/>
    <mergeCell ref="D329:E329"/>
    <mergeCell ref="F329:G329"/>
    <mergeCell ref="H329:I329"/>
    <mergeCell ref="J329:K329"/>
    <mergeCell ref="A261:A263"/>
    <mergeCell ref="B261:B263"/>
    <mergeCell ref="C261:C263"/>
    <mergeCell ref="D261:K261"/>
    <mergeCell ref="W199:X199"/>
    <mergeCell ref="S262:T262"/>
    <mergeCell ref="U262:V262"/>
    <mergeCell ref="W262:X262"/>
    <mergeCell ref="A197:L197"/>
    <mergeCell ref="A198:A200"/>
    <mergeCell ref="B198:B200"/>
    <mergeCell ref="C198:C200"/>
    <mergeCell ref="D198:K198"/>
    <mergeCell ref="N260:Y260"/>
    <mergeCell ref="N261:N263"/>
    <mergeCell ref="O261:O263"/>
    <mergeCell ref="P261:P263"/>
    <mergeCell ref="Q261:X261"/>
    <mergeCell ref="Q262:R262"/>
    <mergeCell ref="D262:E262"/>
    <mergeCell ref="F262:G262"/>
    <mergeCell ref="H262:I262"/>
    <mergeCell ref="J262:K262"/>
    <mergeCell ref="D199:E199"/>
    <mergeCell ref="F199:G199"/>
    <mergeCell ref="H199:I199"/>
    <mergeCell ref="J199:K199"/>
    <mergeCell ref="A260:L260"/>
    <mergeCell ref="N197:Y197"/>
    <mergeCell ref="N198:N200"/>
    <mergeCell ref="O198:O200"/>
    <mergeCell ref="P198:P200"/>
    <mergeCell ref="U134:V134"/>
    <mergeCell ref="W134:X134"/>
    <mergeCell ref="A133:A135"/>
    <mergeCell ref="B133:B135"/>
    <mergeCell ref="C133:C135"/>
    <mergeCell ref="D133:K133"/>
    <mergeCell ref="N132:Y132"/>
    <mergeCell ref="N133:N135"/>
    <mergeCell ref="O133:O135"/>
    <mergeCell ref="Q134:R134"/>
    <mergeCell ref="D134:E134"/>
    <mergeCell ref="F134:G134"/>
    <mergeCell ref="H134:I134"/>
    <mergeCell ref="J134:K134"/>
    <mergeCell ref="A132:L132"/>
    <mergeCell ref="S134:T134"/>
    <mergeCell ref="W9:X9"/>
    <mergeCell ref="N8:N10"/>
    <mergeCell ref="O8:O10"/>
    <mergeCell ref="P8:P10"/>
    <mergeCell ref="Q8:X8"/>
    <mergeCell ref="N7:Y7"/>
    <mergeCell ref="A70:L70"/>
    <mergeCell ref="A71:A73"/>
    <mergeCell ref="B71:B73"/>
    <mergeCell ref="C71:C73"/>
    <mergeCell ref="D71:K71"/>
    <mergeCell ref="A7:L7"/>
    <mergeCell ref="D9:E9"/>
    <mergeCell ref="F9:G9"/>
    <mergeCell ref="H9:I9"/>
    <mergeCell ref="J9:K9"/>
    <mergeCell ref="D8:K8"/>
    <mergeCell ref="A8:A10"/>
    <mergeCell ref="B8:B10"/>
    <mergeCell ref="C8:C10"/>
    <mergeCell ref="Q9:R9"/>
    <mergeCell ref="S9:T9"/>
    <mergeCell ref="U9:V9"/>
    <mergeCell ref="A61:E61"/>
    <mergeCell ref="S34:T34"/>
    <mergeCell ref="A96:G96"/>
    <mergeCell ref="D104:E104"/>
    <mergeCell ref="F104:G104"/>
    <mergeCell ref="H104:I104"/>
    <mergeCell ref="J104:K104"/>
    <mergeCell ref="A103:A105"/>
    <mergeCell ref="B103:B105"/>
    <mergeCell ref="C103:C105"/>
    <mergeCell ref="D72:E72"/>
    <mergeCell ref="F72:G72"/>
    <mergeCell ref="H72:I72"/>
    <mergeCell ref="J72:K72"/>
    <mergeCell ref="D103:K103"/>
    <mergeCell ref="A102:L102"/>
    <mergeCell ref="N70:W70"/>
    <mergeCell ref="N71:N73"/>
    <mergeCell ref="O71:T71"/>
    <mergeCell ref="U71:V72"/>
    <mergeCell ref="W71:W73"/>
    <mergeCell ref="O72:P72"/>
    <mergeCell ref="Q72:R72"/>
    <mergeCell ref="S72:T72"/>
    <mergeCell ref="A32:L32"/>
    <mergeCell ref="A33:A35"/>
    <mergeCell ref="B33:B35"/>
    <mergeCell ref="C33:C35"/>
    <mergeCell ref="D33:K33"/>
    <mergeCell ref="D34:E34"/>
    <mergeCell ref="F34:G34"/>
    <mergeCell ref="H34:I34"/>
    <mergeCell ref="J34:K34"/>
    <mergeCell ref="N32:W32"/>
    <mergeCell ref="N33:N35"/>
    <mergeCell ref="O33:T33"/>
    <mergeCell ref="U33:V34"/>
    <mergeCell ref="W33:W35"/>
    <mergeCell ref="O34:P34"/>
    <mergeCell ref="Q34:R34"/>
    <mergeCell ref="A164:J164"/>
    <mergeCell ref="A165:A167"/>
    <mergeCell ref="B165:G165"/>
    <mergeCell ref="H165:I166"/>
    <mergeCell ref="J165:J167"/>
    <mergeCell ref="B166:C166"/>
    <mergeCell ref="D166:E166"/>
    <mergeCell ref="F166:G166"/>
    <mergeCell ref="N102:W102"/>
    <mergeCell ref="O103:T103"/>
    <mergeCell ref="U103:V104"/>
    <mergeCell ref="O104:P104"/>
    <mergeCell ref="Q104:R104"/>
    <mergeCell ref="S104:T104"/>
    <mergeCell ref="W103:W105"/>
    <mergeCell ref="P133:P135"/>
    <mergeCell ref="Q133:X133"/>
    <mergeCell ref="N224:W224"/>
    <mergeCell ref="N225:N227"/>
    <mergeCell ref="O225:T225"/>
    <mergeCell ref="U225:V226"/>
    <mergeCell ref="W225:W227"/>
    <mergeCell ref="O226:P226"/>
    <mergeCell ref="Q226:R226"/>
    <mergeCell ref="S226:T226"/>
    <mergeCell ref="A224:L224"/>
    <mergeCell ref="D225:K225"/>
    <mergeCell ref="N328:N330"/>
    <mergeCell ref="O328:T328"/>
    <mergeCell ref="U328:V329"/>
    <mergeCell ref="W328:W330"/>
    <mergeCell ref="O329:P329"/>
    <mergeCell ref="Q329:R329"/>
    <mergeCell ref="S329:T329"/>
    <mergeCell ref="A291:J291"/>
    <mergeCell ref="A292:A294"/>
    <mergeCell ref="B292:G292"/>
    <mergeCell ref="H292:I293"/>
    <mergeCell ref="J292:J294"/>
    <mergeCell ref="B293:C293"/>
    <mergeCell ref="D293:E293"/>
    <mergeCell ref="F293:G293"/>
    <mergeCell ref="N327:W327"/>
  </mergeCells>
  <pageMargins left="0.7" right="0.7" top="0.5" bottom="0.5" header="0.3" footer="0.3"/>
  <pageSetup scale="42" fitToHeight="0" orientation="landscape" r:id="rId1"/>
  <rowBreaks count="5" manualBreakCount="5">
    <brk id="66" max="16383" man="1"/>
    <brk id="128" max="16383" man="1"/>
    <brk id="192" max="16383" man="1"/>
    <brk id="255" max="16383" man="1"/>
    <brk id="3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B1:K43"/>
  <sheetViews>
    <sheetView zoomScale="118" zoomScaleNormal="118" workbookViewId="0"/>
  </sheetViews>
  <sheetFormatPr defaultRowHeight="14.5" x14ac:dyDescent="0.35"/>
  <cols>
    <col min="2" max="2" width="21.453125" customWidth="1"/>
    <col min="4" max="4" width="9.1796875" customWidth="1"/>
    <col min="5" max="5" width="10.54296875" customWidth="1"/>
    <col min="6" max="6" width="9.54296875" customWidth="1"/>
    <col min="7" max="7" width="8.81640625" customWidth="1"/>
    <col min="9" max="9" width="8.54296875" customWidth="1"/>
  </cols>
  <sheetData>
    <row r="1" spans="2:11" ht="18.5" x14ac:dyDescent="0.45">
      <c r="B1" s="423" t="s">
        <v>115</v>
      </c>
      <c r="C1" s="423"/>
      <c r="D1" s="423"/>
      <c r="E1" s="423"/>
      <c r="F1" s="423"/>
      <c r="G1" s="423"/>
      <c r="H1" s="423"/>
      <c r="I1" s="423"/>
      <c r="J1" s="423"/>
      <c r="K1" s="423"/>
    </row>
    <row r="4" spans="2:11" ht="15" thickBot="1" x14ac:dyDescent="0.4"/>
    <row r="5" spans="2:11" ht="16" thickBot="1" x14ac:dyDescent="0.4">
      <c r="B5" s="418" t="s">
        <v>18</v>
      </c>
      <c r="C5" s="419"/>
      <c r="D5" s="419"/>
      <c r="E5" s="419"/>
      <c r="F5" s="419"/>
      <c r="G5" s="419"/>
      <c r="H5" s="419"/>
      <c r="I5" s="420"/>
    </row>
    <row r="6" spans="2:11" ht="20.25" customHeight="1" thickBot="1" x14ac:dyDescent="0.4">
      <c r="B6" s="119"/>
      <c r="C6" s="119"/>
      <c r="D6" s="119"/>
      <c r="E6" s="119"/>
      <c r="F6" s="119"/>
      <c r="G6" s="119"/>
      <c r="H6" s="119"/>
      <c r="I6" s="119"/>
    </row>
    <row r="7" spans="2:11" ht="16.5" customHeight="1" thickTop="1" thickBot="1" x14ac:dyDescent="0.4">
      <c r="B7" s="421" t="s">
        <v>19</v>
      </c>
      <c r="C7" s="416" t="s">
        <v>20</v>
      </c>
      <c r="D7" s="416"/>
      <c r="E7" s="416"/>
      <c r="F7" s="416"/>
      <c r="G7" s="416"/>
      <c r="H7" s="416"/>
      <c r="I7" s="417"/>
    </row>
    <row r="8" spans="2:11" ht="30" thickTop="1" thickBot="1" x14ac:dyDescent="0.4">
      <c r="B8" s="422"/>
      <c r="C8" s="120" t="s">
        <v>21</v>
      </c>
      <c r="D8" s="121" t="s">
        <v>22</v>
      </c>
      <c r="E8" s="121" t="s">
        <v>23</v>
      </c>
      <c r="F8" s="121" t="s">
        <v>24</v>
      </c>
      <c r="G8" s="121" t="s">
        <v>25</v>
      </c>
      <c r="H8" s="121" t="s">
        <v>26</v>
      </c>
      <c r="I8" s="122" t="s">
        <v>27</v>
      </c>
    </row>
    <row r="9" spans="2:11" ht="15" thickTop="1" x14ac:dyDescent="0.35">
      <c r="B9" s="123">
        <v>1</v>
      </c>
      <c r="C9" s="125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7">
        <v>0</v>
      </c>
    </row>
    <row r="10" spans="2:11" x14ac:dyDescent="0.35">
      <c r="B10" s="124">
        <v>2</v>
      </c>
      <c r="C10" s="126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2.5641025641025639</v>
      </c>
      <c r="I10" s="128">
        <v>0</v>
      </c>
    </row>
    <row r="11" spans="2:11" x14ac:dyDescent="0.35">
      <c r="B11" s="124">
        <v>3</v>
      </c>
      <c r="C11" s="126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2.5641025641025639</v>
      </c>
      <c r="I11" s="128">
        <v>0</v>
      </c>
    </row>
    <row r="12" spans="2:11" x14ac:dyDescent="0.35">
      <c r="B12" s="124">
        <v>4</v>
      </c>
      <c r="C12" s="126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2.5641025641025639</v>
      </c>
      <c r="I12" s="128">
        <v>0</v>
      </c>
    </row>
    <row r="13" spans="2:11" x14ac:dyDescent="0.35">
      <c r="B13" s="124">
        <v>5</v>
      </c>
      <c r="C13" s="126">
        <v>0</v>
      </c>
      <c r="D13" s="130">
        <v>0</v>
      </c>
      <c r="E13" s="130">
        <v>0</v>
      </c>
      <c r="F13" s="130">
        <v>0</v>
      </c>
      <c r="G13" s="130">
        <v>4.3103448275862073</v>
      </c>
      <c r="H13" s="130">
        <v>7.6923076923076925</v>
      </c>
      <c r="I13" s="128">
        <v>7.8947368421052628</v>
      </c>
    </row>
    <row r="14" spans="2:11" x14ac:dyDescent="0.35">
      <c r="B14" s="124">
        <v>6</v>
      </c>
      <c r="C14" s="126">
        <v>0</v>
      </c>
      <c r="D14" s="130">
        <v>0</v>
      </c>
      <c r="E14" s="130">
        <v>0</v>
      </c>
      <c r="F14" s="130">
        <v>0</v>
      </c>
      <c r="G14" s="130">
        <v>4.3103448275862073</v>
      </c>
      <c r="H14" s="130">
        <v>16.666666666666664</v>
      </c>
      <c r="I14" s="128">
        <v>18.421052631578945</v>
      </c>
    </row>
    <row r="15" spans="2:11" x14ac:dyDescent="0.35">
      <c r="B15" s="124">
        <v>7</v>
      </c>
      <c r="C15" s="126">
        <v>0.84745762711864403</v>
      </c>
      <c r="D15" s="130">
        <v>0</v>
      </c>
      <c r="E15" s="130">
        <v>0</v>
      </c>
      <c r="F15" s="130">
        <v>0</v>
      </c>
      <c r="G15" s="130">
        <v>10.344827586206897</v>
      </c>
      <c r="H15" s="130">
        <v>21.794871794871796</v>
      </c>
      <c r="I15" s="128">
        <v>34.210526315789473</v>
      </c>
    </row>
    <row r="16" spans="2:11" x14ac:dyDescent="0.35">
      <c r="B16" s="124">
        <v>8</v>
      </c>
      <c r="C16" s="126">
        <v>0.84745762711864403</v>
      </c>
      <c r="D16" s="130">
        <v>0</v>
      </c>
      <c r="E16" s="130">
        <v>0</v>
      </c>
      <c r="F16" s="130">
        <v>1.2820512820512819</v>
      </c>
      <c r="G16" s="130">
        <v>12.068965517241379</v>
      </c>
      <c r="H16" s="130">
        <v>24.358974358974358</v>
      </c>
      <c r="I16" s="128">
        <v>39.473684210526315</v>
      </c>
    </row>
    <row r="17" spans="2:9" x14ac:dyDescent="0.35">
      <c r="B17" s="124">
        <v>9</v>
      </c>
      <c r="C17" s="126">
        <v>0.84745762711864403</v>
      </c>
      <c r="D17" s="130">
        <v>0</v>
      </c>
      <c r="E17" s="130">
        <v>0</v>
      </c>
      <c r="F17" s="130">
        <v>1.2820512820512819</v>
      </c>
      <c r="G17" s="130">
        <v>13.793103448275861</v>
      </c>
      <c r="H17" s="130">
        <v>24.358974358974358</v>
      </c>
      <c r="I17" s="128">
        <v>39.473684210526315</v>
      </c>
    </row>
    <row r="18" spans="2:9" x14ac:dyDescent="0.35">
      <c r="B18" s="124">
        <v>10</v>
      </c>
      <c r="C18" s="126">
        <v>0.84745762711864403</v>
      </c>
      <c r="D18" s="130">
        <v>0</v>
      </c>
      <c r="E18" s="130">
        <v>0</v>
      </c>
      <c r="F18" s="130">
        <v>1.2820512820512819</v>
      </c>
      <c r="G18" s="130">
        <v>15.517241379310345</v>
      </c>
      <c r="H18" s="130">
        <v>29.487179487179489</v>
      </c>
      <c r="I18" s="128">
        <v>44.736842105263158</v>
      </c>
    </row>
    <row r="19" spans="2:9" x14ac:dyDescent="0.35">
      <c r="B19" s="124">
        <v>11</v>
      </c>
      <c r="C19" s="126">
        <v>1.7</v>
      </c>
      <c r="D19" s="130">
        <v>0</v>
      </c>
      <c r="E19" s="130">
        <v>0</v>
      </c>
      <c r="F19" s="130">
        <v>1.2820512820512819</v>
      </c>
      <c r="G19" s="130">
        <v>15.517241379310345</v>
      </c>
      <c r="H19" s="130">
        <v>30.76923076923077</v>
      </c>
      <c r="I19" s="128">
        <v>44.736842105263158</v>
      </c>
    </row>
    <row r="20" spans="2:9" x14ac:dyDescent="0.35">
      <c r="B20" s="124">
        <v>12</v>
      </c>
      <c r="C20" s="126">
        <v>1.7</v>
      </c>
      <c r="D20" s="130">
        <v>0</v>
      </c>
      <c r="E20" s="130">
        <v>0</v>
      </c>
      <c r="F20" s="130">
        <v>1.2820512820512819</v>
      </c>
      <c r="G20" s="130">
        <v>17.241379310344829</v>
      </c>
      <c r="H20" s="130">
        <v>30.76923076923077</v>
      </c>
      <c r="I20" s="128">
        <v>44.736842105263158</v>
      </c>
    </row>
    <row r="21" spans="2:9" x14ac:dyDescent="0.35">
      <c r="B21" s="124">
        <v>13</v>
      </c>
      <c r="C21" s="126">
        <v>2.5</v>
      </c>
      <c r="D21" s="130">
        <v>2.6315789473684208</v>
      </c>
      <c r="E21" s="130">
        <v>2.5641025641025639</v>
      </c>
      <c r="F21" s="130">
        <v>1.2820512820512819</v>
      </c>
      <c r="G21" s="130">
        <v>17.241379310344829</v>
      </c>
      <c r="H21" s="130">
        <v>30.76923076923077</v>
      </c>
      <c r="I21" s="128">
        <v>44.736842105263158</v>
      </c>
    </row>
    <row r="22" spans="2:9" x14ac:dyDescent="0.35">
      <c r="B22" s="124">
        <v>14</v>
      </c>
      <c r="C22" s="126">
        <v>3.3898305084745761</v>
      </c>
      <c r="D22" s="130">
        <v>2.6315789473684208</v>
      </c>
      <c r="E22" s="130">
        <v>2.5641025641025639</v>
      </c>
      <c r="F22" s="130">
        <v>1.2820512820512819</v>
      </c>
      <c r="G22" s="130">
        <v>17.241379310344829</v>
      </c>
      <c r="H22" s="130">
        <v>32.051282051282051</v>
      </c>
      <c r="I22" s="128">
        <v>44.736842105263158</v>
      </c>
    </row>
    <row r="23" spans="2:9" x14ac:dyDescent="0.35">
      <c r="B23" s="124">
        <v>15</v>
      </c>
      <c r="C23" s="126">
        <v>3.3898305084745761</v>
      </c>
      <c r="D23" s="130">
        <v>2.6315789473684208</v>
      </c>
      <c r="E23" s="130">
        <v>2.5641025641025639</v>
      </c>
      <c r="F23" s="130">
        <v>2.5641025641025639</v>
      </c>
      <c r="G23" s="130">
        <v>17.241379310344829</v>
      </c>
      <c r="H23" s="130">
        <v>32.051282051282051</v>
      </c>
      <c r="I23" s="128">
        <v>44.736842105263158</v>
      </c>
    </row>
    <row r="24" spans="2:9" x14ac:dyDescent="0.35">
      <c r="B24" s="124">
        <v>16</v>
      </c>
      <c r="C24" s="126">
        <v>3.3898305084745761</v>
      </c>
      <c r="D24" s="130">
        <v>2.6315789473684208</v>
      </c>
      <c r="E24" s="130">
        <v>2.5641025641025639</v>
      </c>
      <c r="F24" s="130">
        <v>2.5641025641025639</v>
      </c>
      <c r="G24" s="130">
        <v>17.241379310344829</v>
      </c>
      <c r="H24" s="130">
        <v>32.051282051282051</v>
      </c>
      <c r="I24" s="128">
        <v>44.736842105263158</v>
      </c>
    </row>
    <row r="25" spans="2:9" x14ac:dyDescent="0.35">
      <c r="B25" s="124">
        <v>17</v>
      </c>
      <c r="C25" s="126">
        <v>3.3898305084745761</v>
      </c>
      <c r="D25" s="130">
        <v>2.6315789473684208</v>
      </c>
      <c r="E25" s="130">
        <v>2.5641025641025639</v>
      </c>
      <c r="F25" s="130">
        <v>2.5641025641025639</v>
      </c>
      <c r="G25" s="130">
        <v>17.241379310344829</v>
      </c>
      <c r="H25" s="130">
        <v>33.333333333333329</v>
      </c>
      <c r="I25" s="128">
        <v>44.736842105263158</v>
      </c>
    </row>
    <row r="26" spans="2:9" x14ac:dyDescent="0.35">
      <c r="B26" s="124">
        <v>18</v>
      </c>
      <c r="C26" s="126">
        <v>3.3898305084745761</v>
      </c>
      <c r="D26" s="130">
        <v>2.6315789473684208</v>
      </c>
      <c r="E26" s="130">
        <v>2.5641025641025639</v>
      </c>
      <c r="F26" s="130">
        <v>2.5641025641025639</v>
      </c>
      <c r="G26" s="130">
        <v>17.241379310344829</v>
      </c>
      <c r="H26" s="130">
        <v>33.333333333333329</v>
      </c>
      <c r="I26" s="128">
        <v>44.736842105263158</v>
      </c>
    </row>
    <row r="27" spans="2:9" x14ac:dyDescent="0.35">
      <c r="B27" s="124">
        <v>19</v>
      </c>
      <c r="C27" s="126">
        <v>3.3898305084745761</v>
      </c>
      <c r="D27" s="130">
        <v>2.6315789473684208</v>
      </c>
      <c r="E27" s="130">
        <v>2.5641025641025639</v>
      </c>
      <c r="F27" s="130">
        <v>2.5641025641025639</v>
      </c>
      <c r="G27" s="130">
        <v>17.241379310344829</v>
      </c>
      <c r="H27" s="130">
        <v>33.333333333333329</v>
      </c>
      <c r="I27" s="128">
        <v>50</v>
      </c>
    </row>
    <row r="28" spans="2:9" ht="15" thickBot="1" x14ac:dyDescent="0.4">
      <c r="B28" s="136">
        <v>20</v>
      </c>
      <c r="C28" s="137">
        <v>3.3898305084745761</v>
      </c>
      <c r="D28" s="138">
        <v>2.6315789473684208</v>
      </c>
      <c r="E28" s="138">
        <v>2.5641025641025639</v>
      </c>
      <c r="F28" s="138">
        <v>2.5641025641025639</v>
      </c>
      <c r="G28" s="138">
        <v>17.241379310344829</v>
      </c>
      <c r="H28" s="138">
        <v>33.333333333333329</v>
      </c>
      <c r="I28" s="139">
        <v>50</v>
      </c>
    </row>
    <row r="29" spans="2:9" ht="31.5" customHeight="1" thickTop="1" thickBot="1" x14ac:dyDescent="0.4">
      <c r="B29" s="140" t="s">
        <v>58</v>
      </c>
      <c r="C29" s="141">
        <v>118</v>
      </c>
      <c r="D29" s="143">
        <v>38</v>
      </c>
      <c r="E29" s="143">
        <v>39</v>
      </c>
      <c r="F29" s="143">
        <v>78</v>
      </c>
      <c r="G29" s="143">
        <v>116</v>
      </c>
      <c r="H29" s="143">
        <v>78</v>
      </c>
      <c r="I29" s="142">
        <v>38</v>
      </c>
    </row>
    <row r="30" spans="2:9" ht="15" thickTop="1" x14ac:dyDescent="0.35">
      <c r="B30" s="1"/>
      <c r="C30" s="1"/>
      <c r="D30" s="1"/>
      <c r="E30" s="1"/>
      <c r="F30" s="1"/>
      <c r="G30" s="1"/>
      <c r="H30" s="1"/>
      <c r="I30" s="1"/>
    </row>
    <row r="31" spans="2:9" x14ac:dyDescent="0.35">
      <c r="B31" s="1"/>
      <c r="C31" s="1"/>
      <c r="D31" s="1"/>
      <c r="E31" s="1"/>
      <c r="F31" s="1"/>
      <c r="G31" s="1"/>
      <c r="H31" s="1"/>
      <c r="I31" s="1"/>
    </row>
    <row r="32" spans="2:9" x14ac:dyDescent="0.35">
      <c r="B32" s="1"/>
      <c r="C32" s="1"/>
      <c r="D32" s="1"/>
      <c r="E32" s="1"/>
      <c r="F32" s="1"/>
      <c r="G32" s="1"/>
      <c r="H32" s="1"/>
      <c r="I32" s="1"/>
    </row>
    <row r="33" spans="2:10" x14ac:dyDescent="0.35">
      <c r="B33" s="1"/>
      <c r="C33" s="1"/>
      <c r="D33" s="1"/>
      <c r="E33" s="1"/>
      <c r="F33" s="1"/>
      <c r="G33" s="1"/>
      <c r="H33" s="1"/>
      <c r="I33" s="1"/>
    </row>
    <row r="34" spans="2:10" x14ac:dyDescent="0.3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35">
      <c r="B35" s="1"/>
      <c r="C35" s="1"/>
      <c r="D35" s="1"/>
      <c r="E35" s="1"/>
      <c r="F35" s="1"/>
      <c r="G35" s="1"/>
      <c r="H35" s="1"/>
      <c r="I35" s="1"/>
    </row>
    <row r="36" spans="2:10" x14ac:dyDescent="0.35">
      <c r="B36" s="1"/>
      <c r="C36" s="1"/>
      <c r="D36" s="1"/>
      <c r="E36" s="1"/>
      <c r="F36" s="1"/>
      <c r="G36" s="1"/>
      <c r="H36" s="1"/>
      <c r="I36" s="1"/>
    </row>
    <row r="37" spans="2:10" x14ac:dyDescent="0.35">
      <c r="B37" s="1"/>
      <c r="C37" s="1"/>
      <c r="D37" s="1"/>
      <c r="E37" s="1"/>
      <c r="F37" s="1"/>
      <c r="G37" s="1"/>
      <c r="H37" s="1"/>
      <c r="I37" s="1"/>
    </row>
    <row r="38" spans="2:10" ht="28.5" customHeight="1" x14ac:dyDescent="0.35">
      <c r="B38" s="1"/>
      <c r="C38" s="1"/>
      <c r="D38" s="1"/>
      <c r="E38" s="1"/>
      <c r="F38" s="1"/>
      <c r="G38" s="1"/>
      <c r="H38" s="1"/>
      <c r="I38" s="1"/>
    </row>
    <row r="39" spans="2:10" x14ac:dyDescent="0.35">
      <c r="B39" s="1"/>
      <c r="C39" s="1"/>
      <c r="D39" s="1"/>
      <c r="E39" s="1"/>
      <c r="F39" s="1"/>
      <c r="G39" s="1"/>
      <c r="H39" s="1"/>
      <c r="I39" s="1"/>
    </row>
    <row r="40" spans="2:10" x14ac:dyDescent="0.35">
      <c r="B40" s="1"/>
      <c r="C40" s="1"/>
      <c r="D40" s="1"/>
      <c r="E40" s="1"/>
      <c r="F40" s="1"/>
      <c r="G40" s="1"/>
      <c r="H40" s="1"/>
      <c r="I40" s="1"/>
    </row>
    <row r="41" spans="2:10" x14ac:dyDescent="0.35">
      <c r="B41" s="1"/>
      <c r="C41" s="1"/>
      <c r="D41" s="1"/>
      <c r="E41" s="1"/>
      <c r="F41" s="1"/>
      <c r="G41" s="1"/>
      <c r="H41" s="1"/>
      <c r="I41" s="1"/>
    </row>
    <row r="42" spans="2:10" x14ac:dyDescent="0.35">
      <c r="B42" s="1"/>
      <c r="C42" s="1"/>
      <c r="D42" s="1"/>
      <c r="E42" s="1"/>
      <c r="F42" s="1"/>
      <c r="G42" s="1"/>
      <c r="H42" s="1"/>
      <c r="I42" s="1"/>
    </row>
    <row r="43" spans="2:10" x14ac:dyDescent="0.35">
      <c r="B43" s="1"/>
      <c r="C43" s="1"/>
      <c r="D43" s="1"/>
      <c r="E43" s="1"/>
      <c r="F43" s="1"/>
      <c r="G43" s="1"/>
      <c r="H43" s="1"/>
      <c r="I43" s="1"/>
    </row>
  </sheetData>
  <sheetProtection algorithmName="SHA-512" hashValue="hX3wpv/peeJ7C4Ek4jifw1IZEAPSwWL9btQX91u0itr8zmOO7QvHiJvJtU89TvxbFWVinQI0yDYZqW22cbKBVw==" saltValue="ilC4VhAvJ9w9HZX0YHsEKg==" spinCount="100000" sheet="1" objects="1" scenarios="1"/>
  <mergeCells count="4">
    <mergeCell ref="C7:I7"/>
    <mergeCell ref="B5:I5"/>
    <mergeCell ref="B7:B8"/>
    <mergeCell ref="B1:K1"/>
  </mergeCells>
  <pageMargins left="0.7" right="0.7" top="0.75" bottom="0.75" header="0.3" footer="0.3"/>
  <pageSetup scale="73" fitToHeight="0" orientation="landscape" r:id="rId1"/>
  <headerFooter>
    <oddHeader>&amp;C&amp;"-,Bold"Study Name: Affect of TCE on Strep Associated Mortality
Book 2:  Exp # PP-122, PP-124, and PP-125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AM68"/>
  <sheetViews>
    <sheetView view="pageLayout" topLeftCell="A23" zoomScale="80" zoomScaleNormal="64" zoomScaleSheetLayoutView="100" zoomScalePageLayoutView="80" workbookViewId="0">
      <selection activeCell="P3" sqref="P3"/>
    </sheetView>
  </sheetViews>
  <sheetFormatPr defaultRowHeight="14.5" x14ac:dyDescent="0.35"/>
  <cols>
    <col min="2" max="2" width="12.54296875" customWidth="1"/>
    <col min="4" max="4" width="13.26953125" customWidth="1"/>
    <col min="5" max="5" width="10.7265625" customWidth="1"/>
    <col min="6" max="6" width="10" customWidth="1"/>
    <col min="7" max="8" width="12.26953125" customWidth="1"/>
    <col min="9" max="9" width="10.54296875" customWidth="1"/>
    <col min="10" max="10" width="2.453125" customWidth="1"/>
    <col min="11" max="11" width="12" customWidth="1"/>
    <col min="12" max="12" width="8.81640625" customWidth="1"/>
    <col min="13" max="13" width="10.1796875" customWidth="1"/>
    <col min="14" max="14" width="8.81640625" customWidth="1"/>
    <col min="15" max="15" width="9" customWidth="1"/>
    <col min="16" max="16" width="9.1796875" bestFit="1" customWidth="1"/>
    <col min="17" max="17" width="2" customWidth="1"/>
    <col min="18" max="18" width="14.26953125" customWidth="1"/>
    <col min="19" max="19" width="14.1796875" customWidth="1"/>
    <col min="20" max="20" width="10.54296875" customWidth="1"/>
    <col min="21" max="21" width="12.7265625" customWidth="1"/>
    <col min="22" max="22" width="8.7265625" customWidth="1"/>
    <col min="23" max="23" width="10.7265625" customWidth="1"/>
    <col min="24" max="24" width="2.1796875" customWidth="1"/>
    <col min="25" max="25" width="13.453125" customWidth="1"/>
    <col min="26" max="26" width="9.453125" customWidth="1"/>
    <col min="27" max="27" width="9.81640625" customWidth="1"/>
    <col min="28" max="28" width="9.453125" customWidth="1"/>
    <col min="29" max="29" width="9.7265625" customWidth="1"/>
    <col min="30" max="30" width="11.7265625" customWidth="1"/>
    <col min="31" max="31" width="11.54296875" bestFit="1" customWidth="1"/>
  </cols>
  <sheetData>
    <row r="1" spans="1:39" ht="21" x14ac:dyDescent="0.5">
      <c r="A1" s="427" t="s">
        <v>111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39" ht="18.5" x14ac:dyDescent="0.4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39" ht="18.5" x14ac:dyDescent="0.4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48"/>
      <c r="P3" s="248"/>
      <c r="Q3" s="248"/>
      <c r="R3" s="248"/>
    </row>
    <row r="4" spans="1:39" ht="21" x14ac:dyDescent="0.5">
      <c r="B4" s="437" t="s">
        <v>92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39" ht="21" x14ac:dyDescent="0.5">
      <c r="A5" s="149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49"/>
      <c r="AF5" s="132"/>
      <c r="AG5" s="132"/>
      <c r="AH5" s="132"/>
      <c r="AI5" s="132"/>
      <c r="AJ5" s="132"/>
      <c r="AK5" s="132"/>
      <c r="AL5" s="132"/>
      <c r="AM5" s="132"/>
    </row>
    <row r="6" spans="1:39" ht="30" customHeight="1" x14ac:dyDescent="0.5">
      <c r="A6" s="149"/>
      <c r="B6" s="428" t="s">
        <v>103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49"/>
      <c r="AF6" s="132"/>
      <c r="AG6" s="132"/>
      <c r="AH6" s="132"/>
      <c r="AI6" s="132"/>
      <c r="AJ6" s="132"/>
      <c r="AK6" s="132"/>
      <c r="AL6" s="132"/>
      <c r="AM6" s="132"/>
    </row>
    <row r="7" spans="1:39" ht="30" customHeight="1" x14ac:dyDescent="0.5">
      <c r="B7" s="429" t="s">
        <v>95</v>
      </c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50"/>
      <c r="AE7" s="149"/>
      <c r="AF7" s="132"/>
      <c r="AG7" s="132"/>
      <c r="AH7" s="132"/>
      <c r="AI7" s="132"/>
      <c r="AJ7" s="132"/>
      <c r="AK7" s="132"/>
      <c r="AL7" s="132"/>
      <c r="AM7" s="132"/>
    </row>
    <row r="8" spans="1:39" ht="54.75" customHeight="1" x14ac:dyDescent="0.5">
      <c r="A8" s="149"/>
      <c r="B8" s="429" t="s">
        <v>94</v>
      </c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31"/>
      <c r="AG8" s="133"/>
      <c r="AH8" s="131"/>
      <c r="AI8" s="132"/>
      <c r="AJ8" s="132"/>
      <c r="AK8" s="132"/>
      <c r="AL8" s="132"/>
      <c r="AM8" s="132"/>
    </row>
    <row r="9" spans="1:39" ht="83.25" customHeight="1" x14ac:dyDescent="0.5">
      <c r="A9" s="149"/>
      <c r="B9" s="429" t="s">
        <v>118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31"/>
      <c r="AG9" s="133"/>
      <c r="AH9" s="131"/>
      <c r="AI9" s="132"/>
      <c r="AJ9" s="132"/>
      <c r="AK9" s="132"/>
      <c r="AL9" s="132"/>
      <c r="AM9" s="132"/>
    </row>
    <row r="10" spans="1:39" ht="53.25" customHeight="1" x14ac:dyDescent="0.5">
      <c r="A10" s="149"/>
      <c r="B10" s="429" t="s">
        <v>93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31"/>
      <c r="AG10" s="133"/>
      <c r="AH10" s="131"/>
      <c r="AI10" s="132"/>
      <c r="AJ10" s="132"/>
      <c r="AK10" s="132"/>
      <c r="AL10" s="132"/>
      <c r="AM10" s="132"/>
    </row>
    <row r="11" spans="1:39" ht="22.5" customHeight="1" x14ac:dyDescent="0.35">
      <c r="A11" s="149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5"/>
      <c r="AG11" s="134"/>
      <c r="AH11" s="135"/>
      <c r="AI11" s="132"/>
      <c r="AJ11" s="132"/>
      <c r="AK11" s="132"/>
      <c r="AL11" s="132"/>
      <c r="AM11" s="132"/>
    </row>
    <row r="12" spans="1:39" ht="43.5" customHeight="1" x14ac:dyDescent="0.5">
      <c r="A12" s="152"/>
      <c r="B12" s="429" t="s">
        <v>117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31"/>
      <c r="AG12" s="133"/>
      <c r="AH12" s="131"/>
      <c r="AI12" s="132"/>
      <c r="AJ12" s="132"/>
      <c r="AK12" s="132"/>
      <c r="AL12" s="132"/>
      <c r="AM12" s="132"/>
    </row>
    <row r="13" spans="1:39" x14ac:dyDescent="0.35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35"/>
      <c r="AG13" s="134"/>
      <c r="AH13" s="135"/>
      <c r="AI13" s="132"/>
      <c r="AJ13" s="132"/>
      <c r="AK13" s="132"/>
      <c r="AL13" s="132"/>
      <c r="AM13" s="132"/>
    </row>
    <row r="14" spans="1:39" ht="12.75" customHeight="1" x14ac:dyDescent="0.35">
      <c r="A14" s="149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31"/>
      <c r="AG14" s="133"/>
      <c r="AH14" s="131"/>
      <c r="AI14" s="132"/>
      <c r="AJ14" s="132"/>
      <c r="AK14" s="132"/>
      <c r="AL14" s="132"/>
      <c r="AM14" s="132"/>
    </row>
    <row r="15" spans="1:39" x14ac:dyDescent="0.35">
      <c r="A15" s="149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31"/>
      <c r="AG15" s="133"/>
      <c r="AH15" s="131"/>
      <c r="AI15" s="132"/>
      <c r="AJ15" s="132"/>
      <c r="AK15" s="132"/>
      <c r="AL15" s="132"/>
      <c r="AM15" s="132"/>
    </row>
    <row r="16" spans="1:39" ht="25.5" customHeight="1" x14ac:dyDescent="0.45">
      <c r="A16" s="149"/>
      <c r="B16" s="441" t="s">
        <v>99</v>
      </c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151"/>
      <c r="AF16" s="135"/>
      <c r="AG16" s="134"/>
      <c r="AH16" s="135"/>
      <c r="AI16" s="132"/>
      <c r="AJ16" s="132"/>
      <c r="AK16" s="132"/>
      <c r="AL16" s="132"/>
      <c r="AM16" s="132"/>
    </row>
    <row r="17" spans="1:39" ht="20.25" customHeight="1" x14ac:dyDescent="0.45">
      <c r="A17" s="149"/>
      <c r="B17" s="475" t="s">
        <v>104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151"/>
      <c r="AF17" s="131"/>
      <c r="AG17" s="133"/>
      <c r="AH17" s="131"/>
      <c r="AI17" s="132"/>
      <c r="AJ17" s="132"/>
      <c r="AK17" s="132"/>
      <c r="AL17" s="132"/>
      <c r="AM17" s="132"/>
    </row>
    <row r="18" spans="1:39" ht="20.25" hidden="1" customHeight="1" thickBot="1" x14ac:dyDescent="0.5">
      <c r="A18" s="149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151"/>
      <c r="AF18" s="135"/>
      <c r="AG18" s="134"/>
      <c r="AH18" s="135"/>
      <c r="AI18" s="132"/>
      <c r="AJ18" s="132"/>
      <c r="AK18" s="132"/>
      <c r="AL18" s="132"/>
      <c r="AM18" s="132"/>
    </row>
    <row r="19" spans="1:39" ht="20.25" customHeight="1" thickBot="1" x14ac:dyDescent="0.5">
      <c r="A19" s="149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151"/>
      <c r="AF19" s="135"/>
      <c r="AG19" s="134"/>
      <c r="AH19" s="135"/>
      <c r="AI19" s="132"/>
      <c r="AJ19" s="132"/>
      <c r="AK19" s="132"/>
      <c r="AL19" s="132"/>
      <c r="AM19" s="132"/>
    </row>
    <row r="20" spans="1:39" ht="28.5" customHeight="1" thickTop="1" thickBot="1" x14ac:dyDescent="0.55000000000000004">
      <c r="A20" s="149"/>
      <c r="B20" s="476" t="s">
        <v>98</v>
      </c>
      <c r="C20" s="438" t="s">
        <v>29</v>
      </c>
      <c r="D20" s="438" t="s">
        <v>97</v>
      </c>
      <c r="E20" s="433" t="s">
        <v>37</v>
      </c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5"/>
      <c r="AE20" s="151"/>
      <c r="AF20" s="131"/>
      <c r="AG20" s="133"/>
      <c r="AH20" s="131"/>
      <c r="AI20" s="132"/>
      <c r="AJ20" s="132"/>
      <c r="AK20" s="132"/>
      <c r="AL20" s="132"/>
      <c r="AM20" s="132"/>
    </row>
    <row r="21" spans="1:39" ht="21.5" thickBot="1" x14ac:dyDescent="0.55000000000000004">
      <c r="A21" s="149"/>
      <c r="B21" s="477"/>
      <c r="C21" s="439"/>
      <c r="D21" s="439"/>
      <c r="E21" s="480">
        <v>0</v>
      </c>
      <c r="F21" s="431"/>
      <c r="G21" s="431"/>
      <c r="H21" s="431"/>
      <c r="I21" s="431"/>
      <c r="J21" s="249"/>
      <c r="K21" s="430">
        <v>4</v>
      </c>
      <c r="L21" s="431"/>
      <c r="M21" s="431"/>
      <c r="N21" s="431"/>
      <c r="O21" s="431"/>
      <c r="P21" s="432"/>
      <c r="Q21" s="250"/>
      <c r="R21" s="430">
        <v>24</v>
      </c>
      <c r="S21" s="431"/>
      <c r="T21" s="431"/>
      <c r="U21" s="431"/>
      <c r="V21" s="431"/>
      <c r="W21" s="432"/>
      <c r="X21" s="251"/>
      <c r="Y21" s="430">
        <v>72</v>
      </c>
      <c r="Z21" s="431"/>
      <c r="AA21" s="431"/>
      <c r="AB21" s="431"/>
      <c r="AC21" s="431"/>
      <c r="AD21" s="432"/>
      <c r="AE21" s="151"/>
      <c r="AF21" s="131"/>
      <c r="AG21" s="131"/>
      <c r="AH21" s="131"/>
      <c r="AI21" s="132"/>
      <c r="AJ21" s="132"/>
      <c r="AK21" s="132"/>
      <c r="AL21" s="132"/>
      <c r="AM21" s="132"/>
    </row>
    <row r="22" spans="1:39" ht="116.25" customHeight="1" thickBot="1" x14ac:dyDescent="0.55000000000000004">
      <c r="A22" s="149"/>
      <c r="B22" s="478"/>
      <c r="C22" s="479"/>
      <c r="D22" s="440"/>
      <c r="E22" s="237" t="s">
        <v>59</v>
      </c>
      <c r="F22" s="186" t="s">
        <v>100</v>
      </c>
      <c r="G22" s="252" t="s">
        <v>34</v>
      </c>
      <c r="H22" s="186" t="s">
        <v>101</v>
      </c>
      <c r="I22" s="253" t="s">
        <v>36</v>
      </c>
      <c r="J22" s="254"/>
      <c r="K22" s="255" t="s">
        <v>96</v>
      </c>
      <c r="L22" s="256" t="s">
        <v>60</v>
      </c>
      <c r="M22" s="186" t="s">
        <v>100</v>
      </c>
      <c r="N22" s="252" t="s">
        <v>34</v>
      </c>
      <c r="O22" s="252" t="s">
        <v>101</v>
      </c>
      <c r="P22" s="257" t="s">
        <v>36</v>
      </c>
      <c r="Q22" s="258"/>
      <c r="R22" s="259" t="s">
        <v>96</v>
      </c>
      <c r="S22" s="237" t="s">
        <v>60</v>
      </c>
      <c r="T22" s="252" t="s">
        <v>100</v>
      </c>
      <c r="U22" s="257" t="s">
        <v>34</v>
      </c>
      <c r="V22" s="186" t="s">
        <v>101</v>
      </c>
      <c r="W22" s="253" t="s">
        <v>36</v>
      </c>
      <c r="X22" s="258"/>
      <c r="Y22" s="257" t="s">
        <v>96</v>
      </c>
      <c r="Z22" s="256" t="s">
        <v>60</v>
      </c>
      <c r="AA22" s="260" t="s">
        <v>100</v>
      </c>
      <c r="AB22" s="257" t="s">
        <v>34</v>
      </c>
      <c r="AC22" s="186" t="s">
        <v>101</v>
      </c>
      <c r="AD22" s="232" t="s">
        <v>36</v>
      </c>
      <c r="AE22" s="151"/>
      <c r="AF22" s="131"/>
      <c r="AG22" s="131"/>
      <c r="AH22" s="131"/>
      <c r="AI22" s="132"/>
      <c r="AJ22" s="132"/>
      <c r="AK22" s="132"/>
      <c r="AL22" s="132"/>
      <c r="AM22" s="132"/>
    </row>
    <row r="23" spans="1:39" ht="22" thickTop="1" thickBot="1" x14ac:dyDescent="0.55000000000000004">
      <c r="A23" s="149"/>
      <c r="B23" s="238" t="s">
        <v>21</v>
      </c>
      <c r="C23" s="239">
        <v>1</v>
      </c>
      <c r="D23" s="240">
        <v>261</v>
      </c>
      <c r="E23" s="240">
        <f>D23*25</f>
        <v>6525</v>
      </c>
      <c r="F23" s="161">
        <f t="shared" ref="F23:F42" si="0">LOG10(E23)</f>
        <v>3.8145805160103188</v>
      </c>
      <c r="G23" s="481">
        <f>AVERAGE(E23:E26)</f>
        <v>6556.25</v>
      </c>
      <c r="H23" s="482">
        <f>AVERAGE(F23:F26)</f>
        <v>3.7954002730928487</v>
      </c>
      <c r="I23" s="483">
        <f>STDEV(F23:F26)/SQRT(4)</f>
        <v>8.2579253845028511E-2</v>
      </c>
      <c r="J23" s="261"/>
      <c r="K23" s="228">
        <v>5</v>
      </c>
      <c r="L23" s="156">
        <f t="shared" ref="L23:L31" si="1">K23*5</f>
        <v>25</v>
      </c>
      <c r="M23" s="161">
        <f t="shared" ref="M23:M31" si="2">LOG10(L23)</f>
        <v>1.3979400086720377</v>
      </c>
      <c r="N23" s="448">
        <f>AVERAGE(L23:L27)</f>
        <v>93</v>
      </c>
      <c r="O23" s="468">
        <f>AVERAGE(M23:M27)</f>
        <v>1.8957764003902551</v>
      </c>
      <c r="P23" s="465">
        <f>STDEV(M23:M27)/SQRT(5)</f>
        <v>0.13876865055920118</v>
      </c>
      <c r="Q23" s="262"/>
      <c r="R23" s="351">
        <v>0</v>
      </c>
      <c r="S23" s="352">
        <v>4</v>
      </c>
      <c r="T23" s="353">
        <f t="shared" ref="T23:T31" si="3">LOG10(S23)</f>
        <v>0.6020599913279624</v>
      </c>
      <c r="U23" s="448">
        <f>AVERAGE(S23:S27)</f>
        <v>4.2</v>
      </c>
      <c r="V23" s="468">
        <f>AVERAGE(T26)</f>
        <v>0.69897000433601886</v>
      </c>
      <c r="W23" s="424">
        <f>STDEV(T23:T26)/SQRT(4)</f>
        <v>2.4227503252014115E-2</v>
      </c>
      <c r="X23" s="263"/>
      <c r="Y23" s="224">
        <v>90</v>
      </c>
      <c r="Z23" s="156">
        <f>Y23*5</f>
        <v>450</v>
      </c>
      <c r="AA23" s="161">
        <f>LOG10(Z23)</f>
        <v>2.6532125137753435</v>
      </c>
      <c r="AB23" s="448">
        <f>AVERAGE(Z23:Z27)</f>
        <v>115.5</v>
      </c>
      <c r="AC23" s="448">
        <f>AVERAGE(AA23:AA26)</f>
        <v>1.1148481219398076</v>
      </c>
      <c r="AD23" s="451">
        <f>STDEV(AA23:AA26)/SQRT(4)</f>
        <v>0.51278813061184536</v>
      </c>
      <c r="AE23" s="151"/>
      <c r="AF23" s="131"/>
      <c r="AG23" s="131"/>
      <c r="AH23" s="131"/>
      <c r="AI23" s="132"/>
      <c r="AJ23" s="132"/>
      <c r="AK23" s="132"/>
      <c r="AL23" s="132"/>
      <c r="AM23" s="132"/>
    </row>
    <row r="24" spans="1:39" ht="22" thickTop="1" thickBot="1" x14ac:dyDescent="0.55000000000000004">
      <c r="A24" s="149"/>
      <c r="B24" s="229" t="s">
        <v>21</v>
      </c>
      <c r="C24" s="241">
        <v>2</v>
      </c>
      <c r="D24" s="160">
        <v>145</v>
      </c>
      <c r="E24" s="160">
        <f>D24*25</f>
        <v>3625</v>
      </c>
      <c r="F24" s="162">
        <f t="shared" si="0"/>
        <v>3.5593080109070123</v>
      </c>
      <c r="G24" s="454"/>
      <c r="H24" s="443"/>
      <c r="I24" s="458"/>
      <c r="J24" s="264"/>
      <c r="K24" s="229">
        <v>30</v>
      </c>
      <c r="L24" s="157">
        <f t="shared" si="1"/>
        <v>150</v>
      </c>
      <c r="M24" s="161">
        <f t="shared" si="2"/>
        <v>2.1760912590556813</v>
      </c>
      <c r="N24" s="449"/>
      <c r="O24" s="462"/>
      <c r="P24" s="466"/>
      <c r="Q24" s="265"/>
      <c r="R24" s="354">
        <v>0</v>
      </c>
      <c r="S24" s="355">
        <v>4</v>
      </c>
      <c r="T24" s="353">
        <f t="shared" si="3"/>
        <v>0.6020599913279624</v>
      </c>
      <c r="U24" s="449"/>
      <c r="V24" s="462"/>
      <c r="W24" s="425"/>
      <c r="X24" s="266"/>
      <c r="Y24" s="359">
        <v>0</v>
      </c>
      <c r="Z24" s="360">
        <v>4</v>
      </c>
      <c r="AA24" s="353">
        <f>LOG10(Z24)</f>
        <v>0.6020599913279624</v>
      </c>
      <c r="AB24" s="449"/>
      <c r="AC24" s="449"/>
      <c r="AD24" s="446"/>
      <c r="AE24" s="151"/>
      <c r="AF24" s="131"/>
      <c r="AG24" s="131"/>
      <c r="AH24" s="131"/>
      <c r="AI24" s="132"/>
      <c r="AJ24" s="132"/>
      <c r="AK24" s="132"/>
      <c r="AL24" s="132"/>
      <c r="AM24" s="132"/>
    </row>
    <row r="25" spans="1:39" ht="22" thickTop="1" thickBot="1" x14ac:dyDescent="0.55000000000000004">
      <c r="A25" s="149"/>
      <c r="B25" s="229" t="s">
        <v>21</v>
      </c>
      <c r="C25" s="241">
        <v>3</v>
      </c>
      <c r="D25" s="160">
        <v>346</v>
      </c>
      <c r="E25" s="160">
        <f>D25*25</f>
        <v>8650</v>
      </c>
      <c r="F25" s="162">
        <f t="shared" si="0"/>
        <v>3.9370161074648142</v>
      </c>
      <c r="G25" s="454"/>
      <c r="H25" s="443"/>
      <c r="I25" s="458"/>
      <c r="J25" s="264"/>
      <c r="K25" s="229">
        <v>14</v>
      </c>
      <c r="L25" s="157">
        <f t="shared" si="1"/>
        <v>70</v>
      </c>
      <c r="M25" s="161">
        <f t="shared" si="2"/>
        <v>1.8450980400142569</v>
      </c>
      <c r="N25" s="449"/>
      <c r="O25" s="462"/>
      <c r="P25" s="466"/>
      <c r="Q25" s="265"/>
      <c r="R25" s="354">
        <v>0</v>
      </c>
      <c r="S25" s="355">
        <v>4</v>
      </c>
      <c r="T25" s="353">
        <f t="shared" si="3"/>
        <v>0.6020599913279624</v>
      </c>
      <c r="U25" s="449"/>
      <c r="V25" s="462"/>
      <c r="W25" s="425"/>
      <c r="X25" s="266"/>
      <c r="Y25" s="359">
        <v>0</v>
      </c>
      <c r="Z25" s="360">
        <v>4</v>
      </c>
      <c r="AA25" s="353">
        <f>LOG10(Z25)</f>
        <v>0.6020599913279624</v>
      </c>
      <c r="AB25" s="449"/>
      <c r="AC25" s="449"/>
      <c r="AD25" s="446"/>
      <c r="AE25" s="151"/>
      <c r="AF25" s="131"/>
      <c r="AG25" s="131"/>
      <c r="AH25" s="131"/>
      <c r="AI25" s="132"/>
      <c r="AJ25" s="132"/>
      <c r="AK25" s="132"/>
      <c r="AL25" s="132"/>
      <c r="AM25" s="132"/>
    </row>
    <row r="26" spans="1:39" ht="22" thickTop="1" thickBot="1" x14ac:dyDescent="0.55000000000000004">
      <c r="A26" s="149"/>
      <c r="B26" s="229" t="s">
        <v>21</v>
      </c>
      <c r="C26" s="241">
        <v>4</v>
      </c>
      <c r="D26" s="160">
        <v>297</v>
      </c>
      <c r="E26" s="160">
        <f>D26*25</f>
        <v>7425</v>
      </c>
      <c r="F26" s="162">
        <f t="shared" si="0"/>
        <v>3.8706964579892498</v>
      </c>
      <c r="G26" s="454"/>
      <c r="H26" s="443"/>
      <c r="I26" s="458"/>
      <c r="J26" s="264"/>
      <c r="K26" s="229">
        <v>27</v>
      </c>
      <c r="L26" s="157">
        <f t="shared" si="1"/>
        <v>135</v>
      </c>
      <c r="M26" s="161">
        <f t="shared" si="2"/>
        <v>2.1303337684950061</v>
      </c>
      <c r="N26" s="449"/>
      <c r="O26" s="462"/>
      <c r="P26" s="466"/>
      <c r="Q26" s="265"/>
      <c r="R26" s="221">
        <v>1</v>
      </c>
      <c r="S26" s="160">
        <f>R26*5</f>
        <v>5</v>
      </c>
      <c r="T26" s="161">
        <f t="shared" si="3"/>
        <v>0.69897000433601886</v>
      </c>
      <c r="U26" s="449"/>
      <c r="V26" s="462"/>
      <c r="W26" s="425"/>
      <c r="X26" s="266"/>
      <c r="Y26" s="359">
        <v>0</v>
      </c>
      <c r="Z26" s="360">
        <v>4</v>
      </c>
      <c r="AA26" s="353">
        <f>LOG10(Z26)</f>
        <v>0.6020599913279624</v>
      </c>
      <c r="AB26" s="449"/>
      <c r="AC26" s="449"/>
      <c r="AD26" s="446"/>
      <c r="AE26" s="151"/>
      <c r="AF26" s="131"/>
      <c r="AG26" s="131"/>
      <c r="AH26" s="131"/>
      <c r="AI26" s="132"/>
      <c r="AJ26" s="132"/>
      <c r="AK26" s="132"/>
      <c r="AL26" s="132"/>
      <c r="AM26" s="132"/>
    </row>
    <row r="27" spans="1:39" ht="22" thickTop="1" thickBot="1" x14ac:dyDescent="0.55000000000000004">
      <c r="A27" s="149"/>
      <c r="B27" s="229" t="s">
        <v>21</v>
      </c>
      <c r="C27" s="241">
        <v>5</v>
      </c>
      <c r="D27" s="267" t="s">
        <v>15</v>
      </c>
      <c r="E27" s="267" t="s">
        <v>15</v>
      </c>
      <c r="F27" s="268" t="s">
        <v>15</v>
      </c>
      <c r="G27" s="455"/>
      <c r="H27" s="456"/>
      <c r="I27" s="459"/>
      <c r="J27" s="269"/>
      <c r="K27" s="270">
        <v>17</v>
      </c>
      <c r="L27" s="271">
        <f t="shared" si="1"/>
        <v>85</v>
      </c>
      <c r="M27" s="272">
        <f t="shared" si="2"/>
        <v>1.9294189257142926</v>
      </c>
      <c r="N27" s="450"/>
      <c r="O27" s="463"/>
      <c r="P27" s="467"/>
      <c r="Q27" s="273"/>
      <c r="R27" s="356">
        <v>0</v>
      </c>
      <c r="S27" s="357">
        <v>4</v>
      </c>
      <c r="T27" s="358">
        <f t="shared" si="3"/>
        <v>0.6020599913279624</v>
      </c>
      <c r="U27" s="450"/>
      <c r="V27" s="463"/>
      <c r="W27" s="426"/>
      <c r="X27" s="275"/>
      <c r="Y27" s="276" t="s">
        <v>15</v>
      </c>
      <c r="Z27" s="271" t="s">
        <v>15</v>
      </c>
      <c r="AA27" s="272" t="s">
        <v>15</v>
      </c>
      <c r="AB27" s="450"/>
      <c r="AC27" s="450"/>
      <c r="AD27" s="452"/>
      <c r="AE27" s="151"/>
      <c r="AF27" s="131"/>
      <c r="AG27" s="131"/>
      <c r="AH27" s="131"/>
      <c r="AI27" s="132"/>
      <c r="AJ27" s="132"/>
      <c r="AK27" s="132"/>
      <c r="AL27" s="132"/>
      <c r="AM27" s="132"/>
    </row>
    <row r="28" spans="1:39" ht="20.25" customHeight="1" thickBot="1" x14ac:dyDescent="0.55000000000000004">
      <c r="A28" s="149"/>
      <c r="B28" s="230" t="s">
        <v>30</v>
      </c>
      <c r="C28" s="239">
        <v>1</v>
      </c>
      <c r="D28" s="242">
        <v>120</v>
      </c>
      <c r="E28" s="242">
        <f>D28*25</f>
        <v>3000</v>
      </c>
      <c r="F28" s="163">
        <f t="shared" si="0"/>
        <v>3.4771212547196626</v>
      </c>
      <c r="G28" s="453">
        <f>AVERAGE(E28:E31)</f>
        <v>3375</v>
      </c>
      <c r="H28" s="442">
        <f>AVERAGE(F28:F31)</f>
        <v>3.4835259364244981</v>
      </c>
      <c r="I28" s="457">
        <f>STDEV(F28:F31)/SQRT(4)</f>
        <v>0.11399280162502626</v>
      </c>
      <c r="J28" s="277"/>
      <c r="K28" s="230">
        <v>54</v>
      </c>
      <c r="L28" s="158">
        <f t="shared" si="1"/>
        <v>270</v>
      </c>
      <c r="M28" s="163">
        <f t="shared" si="2"/>
        <v>2.4313637641589874</v>
      </c>
      <c r="N28" s="460">
        <f>AVERAGE(L28:L32)</f>
        <v>90</v>
      </c>
      <c r="O28" s="461">
        <f>AVERAGE(M28:M31)</f>
        <v>1.5869544281772281</v>
      </c>
      <c r="P28" s="457">
        <f>STDEV(M28:M31)/SQRT(4)</f>
        <v>0.35790372126101988</v>
      </c>
      <c r="Q28" s="278"/>
      <c r="R28" s="222">
        <v>10000</v>
      </c>
      <c r="S28" s="242">
        <f>R28*5</f>
        <v>50000</v>
      </c>
      <c r="T28" s="163">
        <f t="shared" si="3"/>
        <v>4.6989700043360187</v>
      </c>
      <c r="U28" s="460">
        <f>AVERAGE(S28:S31)</f>
        <v>27067.5</v>
      </c>
      <c r="V28" s="461">
        <f>AVERAGE(T28:T31)</f>
        <v>3.7892129752675028</v>
      </c>
      <c r="W28" s="464">
        <f>STDEV(T28:T31)/SQRT(4)</f>
        <v>0.67394509939188196</v>
      </c>
      <c r="X28" s="279"/>
      <c r="Y28" s="226">
        <v>7</v>
      </c>
      <c r="Z28" s="158">
        <f>Y28*5</f>
        <v>35</v>
      </c>
      <c r="AA28" s="163">
        <f>LOG10(Z28)</f>
        <v>1.5440680443502757</v>
      </c>
      <c r="AB28" s="460">
        <f>AVERAGE(Z28:Z31)</f>
        <v>13.5</v>
      </c>
      <c r="AC28" s="461">
        <f>AVERAGE(AA28:AA31)</f>
        <v>0.96127451000356423</v>
      </c>
      <c r="AD28" s="445">
        <f>STDEV(AA28:AA31)/SQRT(4)</f>
        <v>0.21193290828558517</v>
      </c>
      <c r="AE28" s="151"/>
      <c r="AF28" s="131"/>
      <c r="AG28" s="131"/>
      <c r="AH28" s="131"/>
      <c r="AI28" s="132"/>
      <c r="AJ28" s="132"/>
      <c r="AK28" s="132"/>
      <c r="AL28" s="132"/>
      <c r="AM28" s="132"/>
    </row>
    <row r="29" spans="1:39" ht="20.25" customHeight="1" thickTop="1" thickBot="1" x14ac:dyDescent="0.55000000000000004">
      <c r="A29" s="149"/>
      <c r="B29" s="229" t="s">
        <v>30</v>
      </c>
      <c r="C29" s="241">
        <v>2</v>
      </c>
      <c r="D29" s="160">
        <v>65</v>
      </c>
      <c r="E29" s="160">
        <f>D29*25</f>
        <v>1625</v>
      </c>
      <c r="F29" s="162">
        <f t="shared" si="0"/>
        <v>3.2108533653148932</v>
      </c>
      <c r="G29" s="454"/>
      <c r="H29" s="443"/>
      <c r="I29" s="458"/>
      <c r="J29" s="264"/>
      <c r="K29" s="229">
        <v>11</v>
      </c>
      <c r="L29" s="157">
        <f t="shared" si="1"/>
        <v>55</v>
      </c>
      <c r="M29" s="161">
        <f t="shared" si="2"/>
        <v>1.7403626894942439</v>
      </c>
      <c r="N29" s="449"/>
      <c r="O29" s="462"/>
      <c r="P29" s="458"/>
      <c r="Q29" s="265"/>
      <c r="R29" s="221">
        <v>14</v>
      </c>
      <c r="S29" s="160">
        <f>R29*5</f>
        <v>70</v>
      </c>
      <c r="T29" s="161">
        <f t="shared" si="3"/>
        <v>1.8450980400142569</v>
      </c>
      <c r="U29" s="449"/>
      <c r="V29" s="462"/>
      <c r="W29" s="425"/>
      <c r="X29" s="280"/>
      <c r="Y29" s="225">
        <v>1</v>
      </c>
      <c r="Z29" s="157">
        <f>Y29*5</f>
        <v>5</v>
      </c>
      <c r="AA29" s="161">
        <f>LOG10(Z29)</f>
        <v>0.69897000433601886</v>
      </c>
      <c r="AB29" s="449"/>
      <c r="AC29" s="462"/>
      <c r="AD29" s="446"/>
      <c r="AE29" s="151"/>
      <c r="AF29" s="131"/>
      <c r="AG29" s="131"/>
      <c r="AH29" s="131"/>
      <c r="AI29" s="132"/>
      <c r="AJ29" s="132"/>
      <c r="AK29" s="132"/>
      <c r="AL29" s="132"/>
      <c r="AM29" s="132"/>
    </row>
    <row r="30" spans="1:39" ht="20.25" customHeight="1" thickTop="1" thickBot="1" x14ac:dyDescent="0.55000000000000004">
      <c r="A30" s="149"/>
      <c r="B30" s="229" t="s">
        <v>30</v>
      </c>
      <c r="C30" s="241">
        <v>3</v>
      </c>
      <c r="D30" s="160">
        <v>120</v>
      </c>
      <c r="E30" s="160">
        <f>D30*25</f>
        <v>3000</v>
      </c>
      <c r="F30" s="162">
        <f t="shared" si="0"/>
        <v>3.4771212547196626</v>
      </c>
      <c r="G30" s="454"/>
      <c r="H30" s="443"/>
      <c r="I30" s="458"/>
      <c r="J30" s="264"/>
      <c r="K30" s="229">
        <v>1</v>
      </c>
      <c r="L30" s="157">
        <f>K30*5</f>
        <v>5</v>
      </c>
      <c r="M30" s="161">
        <f t="shared" si="2"/>
        <v>0.69897000433601886</v>
      </c>
      <c r="N30" s="449"/>
      <c r="O30" s="462"/>
      <c r="P30" s="458"/>
      <c r="Q30" s="265"/>
      <c r="R30" s="221">
        <v>10000</v>
      </c>
      <c r="S30" s="160">
        <f>R30*5</f>
        <v>50000</v>
      </c>
      <c r="T30" s="161">
        <f t="shared" si="3"/>
        <v>4.6989700043360187</v>
      </c>
      <c r="U30" s="449"/>
      <c r="V30" s="462"/>
      <c r="W30" s="425"/>
      <c r="X30" s="280"/>
      <c r="Y30" s="359">
        <v>0</v>
      </c>
      <c r="Z30" s="360">
        <v>4</v>
      </c>
      <c r="AA30" s="353">
        <f>LOG10(Z30)</f>
        <v>0.6020599913279624</v>
      </c>
      <c r="AB30" s="449"/>
      <c r="AC30" s="462"/>
      <c r="AD30" s="446"/>
      <c r="AE30" s="151"/>
      <c r="AF30" s="131"/>
      <c r="AG30" s="131"/>
      <c r="AH30" s="131"/>
      <c r="AI30" s="132"/>
      <c r="AJ30" s="132"/>
      <c r="AK30" s="132"/>
      <c r="AL30" s="132"/>
      <c r="AM30" s="132"/>
    </row>
    <row r="31" spans="1:39" ht="20.25" customHeight="1" thickTop="1" thickBot="1" x14ac:dyDescent="0.55000000000000004">
      <c r="A31" s="149"/>
      <c r="B31" s="229" t="s">
        <v>30</v>
      </c>
      <c r="C31" s="241">
        <v>4</v>
      </c>
      <c r="D31" s="160">
        <v>235</v>
      </c>
      <c r="E31" s="160">
        <f>D31*25</f>
        <v>5875</v>
      </c>
      <c r="F31" s="162">
        <f t="shared" si="0"/>
        <v>3.7690078709437738</v>
      </c>
      <c r="G31" s="454"/>
      <c r="H31" s="443"/>
      <c r="I31" s="458"/>
      <c r="J31" s="264"/>
      <c r="K31" s="229">
        <v>6</v>
      </c>
      <c r="L31" s="157">
        <f t="shared" si="1"/>
        <v>30</v>
      </c>
      <c r="M31" s="161">
        <f t="shared" si="2"/>
        <v>1.4771212547196624</v>
      </c>
      <c r="N31" s="449"/>
      <c r="O31" s="462"/>
      <c r="P31" s="458"/>
      <c r="Q31" s="265"/>
      <c r="R31" s="221">
        <v>1640</v>
      </c>
      <c r="S31" s="160">
        <f>R31*5</f>
        <v>8200</v>
      </c>
      <c r="T31" s="161">
        <f t="shared" si="3"/>
        <v>3.9138138523837167</v>
      </c>
      <c r="U31" s="449"/>
      <c r="V31" s="462"/>
      <c r="W31" s="425"/>
      <c r="X31" s="280"/>
      <c r="Y31" s="225">
        <v>2</v>
      </c>
      <c r="Z31" s="157">
        <f>Y31*5</f>
        <v>10</v>
      </c>
      <c r="AA31" s="161">
        <f>LOG10(Z31)</f>
        <v>1</v>
      </c>
      <c r="AB31" s="449"/>
      <c r="AC31" s="462"/>
      <c r="AD31" s="446"/>
      <c r="AE31" s="151"/>
      <c r="AF31" s="131"/>
      <c r="AG31" s="131"/>
      <c r="AH31" s="131"/>
      <c r="AI31" s="132"/>
      <c r="AJ31" s="132"/>
      <c r="AK31" s="132"/>
      <c r="AL31" s="132"/>
      <c r="AM31" s="132"/>
    </row>
    <row r="32" spans="1:39" ht="20.25" customHeight="1" thickTop="1" thickBot="1" x14ac:dyDescent="0.55000000000000004">
      <c r="A32" s="149"/>
      <c r="B32" s="270" t="s">
        <v>30</v>
      </c>
      <c r="C32" s="281">
        <v>5</v>
      </c>
      <c r="D32" s="267" t="s">
        <v>15</v>
      </c>
      <c r="E32" s="267" t="s">
        <v>15</v>
      </c>
      <c r="F32" s="268" t="s">
        <v>15</v>
      </c>
      <c r="G32" s="455"/>
      <c r="H32" s="456"/>
      <c r="I32" s="459"/>
      <c r="J32" s="269"/>
      <c r="K32" s="270" t="s">
        <v>15</v>
      </c>
      <c r="L32" s="271" t="s">
        <v>15</v>
      </c>
      <c r="M32" s="272" t="s">
        <v>15</v>
      </c>
      <c r="N32" s="450"/>
      <c r="O32" s="463"/>
      <c r="P32" s="459"/>
      <c r="Q32" s="273"/>
      <c r="R32" s="274" t="s">
        <v>15</v>
      </c>
      <c r="S32" s="267" t="s">
        <v>15</v>
      </c>
      <c r="T32" s="272" t="s">
        <v>15</v>
      </c>
      <c r="U32" s="450"/>
      <c r="V32" s="463"/>
      <c r="W32" s="426"/>
      <c r="X32" s="282"/>
      <c r="Y32" s="276" t="s">
        <v>15</v>
      </c>
      <c r="Z32" s="271" t="s">
        <v>15</v>
      </c>
      <c r="AA32" s="272" t="s">
        <v>15</v>
      </c>
      <c r="AB32" s="450"/>
      <c r="AC32" s="463"/>
      <c r="AD32" s="452"/>
      <c r="AE32" s="151"/>
      <c r="AF32" s="131"/>
      <c r="AG32" s="131"/>
      <c r="AH32" s="131"/>
      <c r="AI32" s="132"/>
      <c r="AJ32" s="132"/>
      <c r="AK32" s="132"/>
      <c r="AL32" s="132"/>
      <c r="AM32" s="132"/>
    </row>
    <row r="33" spans="1:34" ht="20.25" customHeight="1" thickBot="1" x14ac:dyDescent="0.55000000000000004">
      <c r="A33" s="154"/>
      <c r="B33" s="230" t="s">
        <v>31</v>
      </c>
      <c r="C33" s="239">
        <v>1</v>
      </c>
      <c r="D33" s="242">
        <v>80</v>
      </c>
      <c r="E33" s="242">
        <f t="shared" ref="E33:E42" si="4">D33*25</f>
        <v>2000</v>
      </c>
      <c r="F33" s="163">
        <f t="shared" si="0"/>
        <v>3.3010299956639813</v>
      </c>
      <c r="G33" s="453">
        <f>AVERAGE(E33:E37)</f>
        <v>3370</v>
      </c>
      <c r="H33" s="442">
        <f>AVERAGE(F33:F37)</f>
        <v>3.5091638466349564</v>
      </c>
      <c r="I33" s="457">
        <f>STDEV(F33:F37)/SQRT(5)</f>
        <v>6.4285860354089147E-2</v>
      </c>
      <c r="J33" s="277"/>
      <c r="K33" s="230">
        <v>11</v>
      </c>
      <c r="L33" s="158">
        <f t="shared" ref="L33:L42" si="5">K33*5</f>
        <v>55</v>
      </c>
      <c r="M33" s="163">
        <f t="shared" ref="M33:M42" si="6">LOG10(L33)</f>
        <v>1.7403626894942439</v>
      </c>
      <c r="N33" s="460">
        <f>AVERAGE(L33:L37)</f>
        <v>88</v>
      </c>
      <c r="O33" s="442">
        <f>AVERAGE(M33:M37)</f>
        <v>1.8987891496774303</v>
      </c>
      <c r="P33" s="457">
        <f>STDEV(M33:M37)/SQRT(5)</f>
        <v>9.2243855235006098E-2</v>
      </c>
      <c r="Q33" s="278"/>
      <c r="R33" s="222">
        <v>251</v>
      </c>
      <c r="S33" s="242">
        <f t="shared" ref="S33:S42" si="7">R33*5</f>
        <v>1255</v>
      </c>
      <c r="T33" s="163">
        <f t="shared" ref="T33:T42" si="8">LOG10(S33)</f>
        <v>3.0986437258170572</v>
      </c>
      <c r="U33" s="460">
        <f>AVERAGE(S33:S37)</f>
        <v>10879</v>
      </c>
      <c r="V33" s="461">
        <f>AVERAGE(T33:T37)</f>
        <v>3.3680956302289049</v>
      </c>
      <c r="W33" s="464">
        <f>STDEV(T33:T37)/SQRT(5)</f>
        <v>0.33422782750275859</v>
      </c>
      <c r="X33" s="279"/>
      <c r="Y33" s="226">
        <v>60</v>
      </c>
      <c r="Z33" s="158">
        <f>Y33*5</f>
        <v>300</v>
      </c>
      <c r="AA33" s="163">
        <f t="shared" ref="AA33:AA42" si="9">LOG10(Z33)</f>
        <v>2.4771212547196626</v>
      </c>
      <c r="AB33" s="460">
        <f>AVERAGE(Z33:Z37)</f>
        <v>327.60000000000002</v>
      </c>
      <c r="AC33" s="442">
        <f>AVERAGE(AA33:AA37)</f>
        <v>1.8503568354514972</v>
      </c>
      <c r="AD33" s="445">
        <f>STDEV(AA33:AA37)/SQRT(5)</f>
        <v>0.51597419018369095</v>
      </c>
      <c r="AE33" s="151"/>
      <c r="AF33" s="131"/>
      <c r="AG33" s="131"/>
      <c r="AH33" s="131"/>
    </row>
    <row r="34" spans="1:34" ht="20.25" customHeight="1" thickTop="1" thickBot="1" x14ac:dyDescent="0.55000000000000004">
      <c r="A34" s="154"/>
      <c r="B34" s="229" t="s">
        <v>31</v>
      </c>
      <c r="C34" s="241">
        <v>2</v>
      </c>
      <c r="D34" s="160">
        <v>129</v>
      </c>
      <c r="E34" s="160">
        <f t="shared" si="4"/>
        <v>3225</v>
      </c>
      <c r="F34" s="162">
        <f t="shared" si="0"/>
        <v>3.5085297189712867</v>
      </c>
      <c r="G34" s="454"/>
      <c r="H34" s="443"/>
      <c r="I34" s="458"/>
      <c r="J34" s="264"/>
      <c r="K34" s="229">
        <v>14</v>
      </c>
      <c r="L34" s="157">
        <f t="shared" si="5"/>
        <v>70</v>
      </c>
      <c r="M34" s="161">
        <f t="shared" si="6"/>
        <v>1.8450980400142569</v>
      </c>
      <c r="N34" s="449"/>
      <c r="O34" s="443"/>
      <c r="P34" s="458"/>
      <c r="Q34" s="265"/>
      <c r="R34" s="221">
        <v>166</v>
      </c>
      <c r="S34" s="160">
        <f t="shared" si="7"/>
        <v>830</v>
      </c>
      <c r="T34" s="161">
        <f t="shared" si="8"/>
        <v>2.9190780923760737</v>
      </c>
      <c r="U34" s="449"/>
      <c r="V34" s="462"/>
      <c r="W34" s="425"/>
      <c r="X34" s="280"/>
      <c r="Y34" s="359">
        <v>0</v>
      </c>
      <c r="Z34" s="360">
        <v>4</v>
      </c>
      <c r="AA34" s="353">
        <f t="shared" si="9"/>
        <v>0.6020599913279624</v>
      </c>
      <c r="AB34" s="449"/>
      <c r="AC34" s="443"/>
      <c r="AD34" s="446"/>
      <c r="AE34" s="151"/>
      <c r="AF34" s="131"/>
      <c r="AG34" s="131"/>
      <c r="AH34" s="131"/>
    </row>
    <row r="35" spans="1:34" ht="20.25" customHeight="1" thickTop="1" thickBot="1" x14ac:dyDescent="0.55000000000000004">
      <c r="A35" s="154"/>
      <c r="B35" s="229" t="s">
        <v>31</v>
      </c>
      <c r="C35" s="241">
        <v>3</v>
      </c>
      <c r="D35" s="160">
        <v>118</v>
      </c>
      <c r="E35" s="160">
        <f t="shared" si="4"/>
        <v>2950</v>
      </c>
      <c r="F35" s="162">
        <f t="shared" si="0"/>
        <v>3.469822015978163</v>
      </c>
      <c r="G35" s="454"/>
      <c r="H35" s="443"/>
      <c r="I35" s="458"/>
      <c r="J35" s="264"/>
      <c r="K35" s="229">
        <v>15</v>
      </c>
      <c r="L35" s="157">
        <f t="shared" si="5"/>
        <v>75</v>
      </c>
      <c r="M35" s="161">
        <f t="shared" si="6"/>
        <v>1.8750612633917001</v>
      </c>
      <c r="N35" s="449"/>
      <c r="O35" s="443"/>
      <c r="P35" s="458"/>
      <c r="Q35" s="265"/>
      <c r="R35" s="221">
        <v>244</v>
      </c>
      <c r="S35" s="160">
        <f t="shared" si="7"/>
        <v>1220</v>
      </c>
      <c r="T35" s="161">
        <f t="shared" si="8"/>
        <v>3.0863598306747484</v>
      </c>
      <c r="U35" s="449"/>
      <c r="V35" s="462"/>
      <c r="W35" s="425"/>
      <c r="X35" s="280"/>
      <c r="Y35" s="225">
        <v>186</v>
      </c>
      <c r="Z35" s="157">
        <f>Y35*5</f>
        <v>930</v>
      </c>
      <c r="AA35" s="161">
        <f t="shared" si="9"/>
        <v>2.9684829485539352</v>
      </c>
      <c r="AB35" s="449"/>
      <c r="AC35" s="443"/>
      <c r="AD35" s="446"/>
      <c r="AE35" s="151"/>
      <c r="AF35" s="131"/>
      <c r="AG35" s="131"/>
      <c r="AH35" s="131"/>
    </row>
    <row r="36" spans="1:34" ht="20.25" customHeight="1" thickTop="1" thickBot="1" x14ac:dyDescent="0.55000000000000004">
      <c r="A36" s="154"/>
      <c r="B36" s="229" t="s">
        <v>31</v>
      </c>
      <c r="C36" s="241">
        <v>4</v>
      </c>
      <c r="D36" s="160">
        <v>150</v>
      </c>
      <c r="E36" s="160">
        <f t="shared" si="4"/>
        <v>3750</v>
      </c>
      <c r="F36" s="162">
        <f t="shared" si="0"/>
        <v>3.5740312677277188</v>
      </c>
      <c r="G36" s="454"/>
      <c r="H36" s="443"/>
      <c r="I36" s="458"/>
      <c r="J36" s="264"/>
      <c r="K36" s="229">
        <v>36</v>
      </c>
      <c r="L36" s="157">
        <f t="shared" si="5"/>
        <v>180</v>
      </c>
      <c r="M36" s="161">
        <f t="shared" si="6"/>
        <v>2.255272505103306</v>
      </c>
      <c r="N36" s="449"/>
      <c r="O36" s="443"/>
      <c r="P36" s="458"/>
      <c r="Q36" s="265"/>
      <c r="R36" s="221">
        <v>218</v>
      </c>
      <c r="S36" s="160">
        <f t="shared" si="7"/>
        <v>1090</v>
      </c>
      <c r="T36" s="161">
        <f t="shared" si="8"/>
        <v>3.0374264979406238</v>
      </c>
      <c r="U36" s="449"/>
      <c r="V36" s="462"/>
      <c r="W36" s="425"/>
      <c r="X36" s="280"/>
      <c r="Y36" s="359">
        <v>0</v>
      </c>
      <c r="Z36" s="360">
        <v>4</v>
      </c>
      <c r="AA36" s="353">
        <f t="shared" si="9"/>
        <v>0.6020599913279624</v>
      </c>
      <c r="AB36" s="449"/>
      <c r="AC36" s="443"/>
      <c r="AD36" s="446"/>
      <c r="AE36" s="151"/>
      <c r="AF36" s="131"/>
      <c r="AG36" s="131"/>
      <c r="AH36" s="131"/>
    </row>
    <row r="37" spans="1:34" ht="20.25" customHeight="1" thickTop="1" thickBot="1" x14ac:dyDescent="0.55000000000000004">
      <c r="A37" s="154"/>
      <c r="B37" s="270" t="s">
        <v>31</v>
      </c>
      <c r="C37" s="281">
        <v>5</v>
      </c>
      <c r="D37" s="267">
        <v>197</v>
      </c>
      <c r="E37" s="267">
        <f t="shared" si="4"/>
        <v>4925</v>
      </c>
      <c r="F37" s="283">
        <f t="shared" si="0"/>
        <v>3.6924062348336304</v>
      </c>
      <c r="G37" s="455"/>
      <c r="H37" s="456"/>
      <c r="I37" s="459"/>
      <c r="J37" s="269"/>
      <c r="K37" s="270">
        <v>12</v>
      </c>
      <c r="L37" s="271">
        <f t="shared" si="5"/>
        <v>60</v>
      </c>
      <c r="M37" s="272">
        <f t="shared" si="6"/>
        <v>1.7781512503836436</v>
      </c>
      <c r="N37" s="450"/>
      <c r="O37" s="456"/>
      <c r="P37" s="459"/>
      <c r="Q37" s="273"/>
      <c r="R37" s="274">
        <v>10000</v>
      </c>
      <c r="S37" s="267">
        <f t="shared" si="7"/>
        <v>50000</v>
      </c>
      <c r="T37" s="272">
        <f t="shared" si="8"/>
        <v>4.6989700043360187</v>
      </c>
      <c r="U37" s="450"/>
      <c r="V37" s="463"/>
      <c r="W37" s="426"/>
      <c r="X37" s="282"/>
      <c r="Y37" s="276">
        <v>80</v>
      </c>
      <c r="Z37" s="271">
        <f t="shared" ref="Z37:Z42" si="10">Y37*5</f>
        <v>400</v>
      </c>
      <c r="AA37" s="272">
        <f t="shared" si="9"/>
        <v>2.6020599913279625</v>
      </c>
      <c r="AB37" s="450"/>
      <c r="AC37" s="456"/>
      <c r="AD37" s="452"/>
      <c r="AE37" s="151"/>
      <c r="AF37" s="131"/>
      <c r="AG37" s="131"/>
      <c r="AH37" s="131"/>
    </row>
    <row r="38" spans="1:34" ht="20.25" customHeight="1" thickBot="1" x14ac:dyDescent="0.55000000000000004">
      <c r="A38" s="154"/>
      <c r="B38" s="230" t="s">
        <v>32</v>
      </c>
      <c r="C38" s="239">
        <v>1</v>
      </c>
      <c r="D38" s="242">
        <v>204</v>
      </c>
      <c r="E38" s="242">
        <f t="shared" si="4"/>
        <v>5100</v>
      </c>
      <c r="F38" s="163">
        <f t="shared" si="0"/>
        <v>3.7075701760979363</v>
      </c>
      <c r="G38" s="453">
        <f>AVERAGE(E38:E42)</f>
        <v>5385</v>
      </c>
      <c r="H38" s="442">
        <f>AVERAGE(F38:F42)</f>
        <v>3.7250332002217599</v>
      </c>
      <c r="I38" s="457">
        <f>STDEV(F38:F42)/SQRT(5)</f>
        <v>3.5588651350663636E-2</v>
      </c>
      <c r="J38" s="277"/>
      <c r="K38" s="230">
        <v>18</v>
      </c>
      <c r="L38" s="158">
        <f t="shared" si="5"/>
        <v>90</v>
      </c>
      <c r="M38" s="163">
        <f t="shared" si="6"/>
        <v>1.954242509439325</v>
      </c>
      <c r="N38" s="460">
        <f>AVERAGE(L38:L42)</f>
        <v>163</v>
      </c>
      <c r="O38" s="442">
        <f>AVERAGE(M38:M42)</f>
        <v>2.1288965805940889</v>
      </c>
      <c r="P38" s="457">
        <f>STDEV(M38:M42)/SQRT(5)</f>
        <v>0.13469253125174727</v>
      </c>
      <c r="Q38" s="278"/>
      <c r="R38" s="222">
        <v>74</v>
      </c>
      <c r="S38" s="242">
        <f t="shared" si="7"/>
        <v>370</v>
      </c>
      <c r="T38" s="163">
        <f t="shared" si="8"/>
        <v>2.568201724066995</v>
      </c>
      <c r="U38" s="460">
        <f>AVERAGE(S38:S42)</f>
        <v>20536</v>
      </c>
      <c r="V38" s="461">
        <f>AVERAGE(T38:T42)</f>
        <v>3.4038440352444908</v>
      </c>
      <c r="W38" s="464">
        <f>STDEV(T38:T42)/SQRT(5)</f>
        <v>0.59000295400302138</v>
      </c>
      <c r="X38" s="279"/>
      <c r="Y38" s="226">
        <v>8</v>
      </c>
      <c r="Z38" s="158">
        <f t="shared" si="10"/>
        <v>40</v>
      </c>
      <c r="AA38" s="163">
        <f t="shared" si="9"/>
        <v>1.6020599913279623</v>
      </c>
      <c r="AB38" s="460">
        <f>AVERAGE(Z38:Z42)</f>
        <v>141</v>
      </c>
      <c r="AC38" s="442">
        <f>AVERAGE(AA38:AA42)</f>
        <v>1.7288286101019839</v>
      </c>
      <c r="AD38" s="445">
        <f>STDEV(AA38:AA42)/SQRT(5)</f>
        <v>0.27916389427735866</v>
      </c>
      <c r="AE38" s="151"/>
      <c r="AF38" s="131"/>
      <c r="AG38" s="131"/>
      <c r="AH38" s="131"/>
    </row>
    <row r="39" spans="1:34" ht="20.25" customHeight="1" thickTop="1" thickBot="1" x14ac:dyDescent="0.55000000000000004">
      <c r="A39" s="154"/>
      <c r="B39" s="229" t="s">
        <v>32</v>
      </c>
      <c r="C39" s="241">
        <v>2</v>
      </c>
      <c r="D39" s="160">
        <v>184</v>
      </c>
      <c r="E39" s="160">
        <f t="shared" si="4"/>
        <v>4600</v>
      </c>
      <c r="F39" s="162">
        <f t="shared" si="0"/>
        <v>3.6627578316815739</v>
      </c>
      <c r="G39" s="454"/>
      <c r="H39" s="443"/>
      <c r="I39" s="458"/>
      <c r="J39" s="264"/>
      <c r="K39" s="229">
        <v>12</v>
      </c>
      <c r="L39" s="157">
        <f t="shared" si="5"/>
        <v>60</v>
      </c>
      <c r="M39" s="161">
        <f t="shared" si="6"/>
        <v>1.7781512503836436</v>
      </c>
      <c r="N39" s="449"/>
      <c r="O39" s="443"/>
      <c r="P39" s="458"/>
      <c r="Q39" s="265"/>
      <c r="R39" s="221">
        <v>10000</v>
      </c>
      <c r="S39" s="160">
        <f t="shared" si="7"/>
        <v>50000</v>
      </c>
      <c r="T39" s="161">
        <f t="shared" si="8"/>
        <v>4.6989700043360187</v>
      </c>
      <c r="U39" s="449"/>
      <c r="V39" s="462"/>
      <c r="W39" s="425"/>
      <c r="X39" s="280"/>
      <c r="Y39" s="225">
        <v>13</v>
      </c>
      <c r="Z39" s="157">
        <f t="shared" si="10"/>
        <v>65</v>
      </c>
      <c r="AA39" s="161">
        <f t="shared" si="9"/>
        <v>1.8129133566428555</v>
      </c>
      <c r="AB39" s="449"/>
      <c r="AC39" s="443"/>
      <c r="AD39" s="446"/>
      <c r="AE39" s="151"/>
      <c r="AF39" s="131"/>
      <c r="AG39" s="131"/>
      <c r="AH39" s="131"/>
    </row>
    <row r="40" spans="1:34" ht="20.25" customHeight="1" thickTop="1" thickBot="1" x14ac:dyDescent="0.55000000000000004">
      <c r="A40" s="154"/>
      <c r="B40" s="229" t="s">
        <v>32</v>
      </c>
      <c r="C40" s="241">
        <v>3</v>
      </c>
      <c r="D40" s="160">
        <v>185</v>
      </c>
      <c r="E40" s="160">
        <f t="shared" si="4"/>
        <v>4625</v>
      </c>
      <c r="F40" s="162">
        <f t="shared" si="0"/>
        <v>3.6651117370750512</v>
      </c>
      <c r="G40" s="454"/>
      <c r="H40" s="443"/>
      <c r="I40" s="458"/>
      <c r="J40" s="264"/>
      <c r="K40" s="229">
        <v>22</v>
      </c>
      <c r="L40" s="157">
        <f t="shared" si="5"/>
        <v>110</v>
      </c>
      <c r="M40" s="161">
        <f t="shared" si="6"/>
        <v>2.0413926851582249</v>
      </c>
      <c r="N40" s="449"/>
      <c r="O40" s="443"/>
      <c r="P40" s="458"/>
      <c r="Q40" s="265"/>
      <c r="R40" s="221">
        <v>10000</v>
      </c>
      <c r="S40" s="160">
        <f t="shared" si="7"/>
        <v>50000</v>
      </c>
      <c r="T40" s="161">
        <f t="shared" si="8"/>
        <v>4.6989700043360187</v>
      </c>
      <c r="U40" s="449"/>
      <c r="V40" s="462"/>
      <c r="W40" s="425"/>
      <c r="X40" s="280"/>
      <c r="Y40" s="225">
        <v>3</v>
      </c>
      <c r="Z40" s="157">
        <f t="shared" si="10"/>
        <v>15</v>
      </c>
      <c r="AA40" s="161">
        <f t="shared" si="9"/>
        <v>1.1760912590556813</v>
      </c>
      <c r="AB40" s="449"/>
      <c r="AC40" s="443"/>
      <c r="AD40" s="446"/>
      <c r="AE40" s="151"/>
      <c r="AF40" s="131"/>
      <c r="AG40" s="131"/>
      <c r="AH40" s="131"/>
    </row>
    <row r="41" spans="1:34" ht="20.25" customHeight="1" thickTop="1" thickBot="1" x14ac:dyDescent="0.55000000000000004">
      <c r="A41" s="154"/>
      <c r="B41" s="229" t="s">
        <v>32</v>
      </c>
      <c r="C41" s="241">
        <v>4</v>
      </c>
      <c r="D41" s="160">
        <v>216</v>
      </c>
      <c r="E41" s="160">
        <f t="shared" si="4"/>
        <v>5400</v>
      </c>
      <c r="F41" s="162">
        <f t="shared" si="0"/>
        <v>3.7323937598229686</v>
      </c>
      <c r="G41" s="454"/>
      <c r="H41" s="443"/>
      <c r="I41" s="458"/>
      <c r="J41" s="264"/>
      <c r="K41" s="229">
        <v>45</v>
      </c>
      <c r="L41" s="157">
        <f t="shared" si="5"/>
        <v>225</v>
      </c>
      <c r="M41" s="161">
        <f t="shared" si="6"/>
        <v>2.3521825181113627</v>
      </c>
      <c r="N41" s="449"/>
      <c r="O41" s="443"/>
      <c r="P41" s="458"/>
      <c r="Q41" s="265"/>
      <c r="R41" s="221">
        <v>452</v>
      </c>
      <c r="S41" s="160">
        <f t="shared" si="7"/>
        <v>2260</v>
      </c>
      <c r="T41" s="161">
        <f t="shared" si="8"/>
        <v>3.3541084391474008</v>
      </c>
      <c r="U41" s="449"/>
      <c r="V41" s="462"/>
      <c r="W41" s="425"/>
      <c r="X41" s="280"/>
      <c r="Y41" s="225">
        <v>113</v>
      </c>
      <c r="Z41" s="157">
        <f t="shared" si="10"/>
        <v>565</v>
      </c>
      <c r="AA41" s="161">
        <f t="shared" si="9"/>
        <v>2.7520484478194387</v>
      </c>
      <c r="AB41" s="449"/>
      <c r="AC41" s="443"/>
      <c r="AD41" s="446"/>
      <c r="AE41" s="151"/>
      <c r="AF41" s="131"/>
      <c r="AG41" s="131"/>
      <c r="AH41" s="131"/>
    </row>
    <row r="42" spans="1:34" ht="20.25" customHeight="1" thickTop="1" thickBot="1" x14ac:dyDescent="0.55000000000000004">
      <c r="A42" s="154"/>
      <c r="B42" s="231" t="s">
        <v>32</v>
      </c>
      <c r="C42" s="243">
        <v>5</v>
      </c>
      <c r="D42" s="244">
        <v>288</v>
      </c>
      <c r="E42" s="244">
        <f t="shared" si="4"/>
        <v>7200</v>
      </c>
      <c r="F42" s="164">
        <f t="shared" si="0"/>
        <v>3.8573324964312685</v>
      </c>
      <c r="G42" s="469"/>
      <c r="H42" s="444"/>
      <c r="I42" s="470"/>
      <c r="J42" s="284"/>
      <c r="K42" s="231">
        <v>66</v>
      </c>
      <c r="L42" s="159">
        <f t="shared" si="5"/>
        <v>330</v>
      </c>
      <c r="M42" s="285">
        <f t="shared" si="6"/>
        <v>2.5185139398778875</v>
      </c>
      <c r="N42" s="471"/>
      <c r="O42" s="444"/>
      <c r="P42" s="470"/>
      <c r="Q42" s="286"/>
      <c r="R42" s="223">
        <v>10</v>
      </c>
      <c r="S42" s="244">
        <f t="shared" si="7"/>
        <v>50</v>
      </c>
      <c r="T42" s="285">
        <f t="shared" si="8"/>
        <v>1.6989700043360187</v>
      </c>
      <c r="U42" s="471"/>
      <c r="V42" s="472"/>
      <c r="W42" s="473"/>
      <c r="X42" s="287"/>
      <c r="Y42" s="227">
        <v>4</v>
      </c>
      <c r="Z42" s="159">
        <f t="shared" si="10"/>
        <v>20</v>
      </c>
      <c r="AA42" s="285">
        <f t="shared" si="9"/>
        <v>1.3010299956639813</v>
      </c>
      <c r="AB42" s="471"/>
      <c r="AC42" s="444"/>
      <c r="AD42" s="447"/>
      <c r="AE42" s="151"/>
      <c r="AF42" s="131"/>
      <c r="AG42" s="131"/>
      <c r="AH42" s="131"/>
    </row>
    <row r="43" spans="1:34" ht="15" thickTop="1" x14ac:dyDescent="0.35">
      <c r="A43" s="154"/>
      <c r="B43" s="151"/>
      <c r="C43" s="151"/>
      <c r="D43" s="151"/>
      <c r="E43" s="151"/>
      <c r="F43" s="155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31"/>
      <c r="AG43" s="131"/>
      <c r="AH43" s="131"/>
    </row>
    <row r="44" spans="1:34" ht="18.5" x14ac:dyDescent="0.45">
      <c r="A44" s="246"/>
      <c r="B44" s="474" t="s">
        <v>102</v>
      </c>
      <c r="C44" s="474"/>
      <c r="D44" s="474"/>
      <c r="E44" s="474"/>
      <c r="F44" s="474"/>
      <c r="G44" s="474"/>
      <c r="H44" s="474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247"/>
      <c r="AG44" s="131"/>
      <c r="AH44" s="131"/>
    </row>
    <row r="45" spans="1:34" x14ac:dyDescent="0.35">
      <c r="A45" s="154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31"/>
      <c r="AG45" s="131"/>
      <c r="AH45" s="131"/>
    </row>
    <row r="46" spans="1:34" x14ac:dyDescent="0.35">
      <c r="B46" s="131"/>
      <c r="C46" s="131"/>
      <c r="D46" s="135"/>
      <c r="E46" s="131"/>
      <c r="F46" s="131"/>
      <c r="G46" s="131"/>
      <c r="H46" s="131"/>
      <c r="I46" s="131"/>
      <c r="J46" s="135"/>
      <c r="K46" s="135"/>
      <c r="L46" s="131"/>
      <c r="M46" s="131"/>
      <c r="N46" s="131"/>
      <c r="O46" s="131"/>
      <c r="P46" s="131"/>
      <c r="Q46" s="135"/>
      <c r="R46" s="135"/>
      <c r="S46" s="131"/>
      <c r="T46" s="131"/>
      <c r="U46" s="131"/>
      <c r="V46" s="131"/>
      <c r="W46" s="131"/>
      <c r="X46" s="135"/>
      <c r="Y46" s="135"/>
      <c r="Z46" s="131"/>
      <c r="AA46" s="131"/>
      <c r="AB46" s="131"/>
      <c r="AC46" s="131"/>
      <c r="AD46" s="131"/>
      <c r="AE46" s="131"/>
      <c r="AF46" s="131"/>
      <c r="AG46" s="131"/>
      <c r="AH46" s="131"/>
    </row>
    <row r="47" spans="1:34" x14ac:dyDescent="0.35">
      <c r="B47" s="131"/>
      <c r="C47" s="131"/>
      <c r="D47" s="135"/>
      <c r="E47" s="131"/>
      <c r="F47" s="131"/>
      <c r="G47" s="131"/>
      <c r="H47" s="131"/>
      <c r="I47" s="131"/>
      <c r="J47" s="135"/>
      <c r="K47" s="135"/>
      <c r="L47" s="131"/>
      <c r="M47" s="131"/>
      <c r="N47" s="131"/>
      <c r="O47" s="131"/>
      <c r="P47" s="131"/>
      <c r="Q47" s="135"/>
      <c r="R47" s="135"/>
      <c r="S47" s="131"/>
      <c r="T47" s="131"/>
      <c r="U47" s="131"/>
      <c r="V47" s="131"/>
      <c r="W47" s="131"/>
      <c r="X47" s="135"/>
      <c r="Y47" s="135"/>
      <c r="Z47" s="131"/>
      <c r="AA47" s="131"/>
      <c r="AB47" s="131"/>
      <c r="AC47" s="131"/>
      <c r="AD47" s="131"/>
      <c r="AE47" s="131"/>
      <c r="AF47" s="131"/>
      <c r="AG47" s="131"/>
      <c r="AH47" s="131"/>
    </row>
    <row r="48" spans="1:34" x14ac:dyDescent="0.35">
      <c r="B48" s="131"/>
      <c r="C48" s="131"/>
      <c r="D48" s="135"/>
      <c r="E48" s="131"/>
      <c r="F48" s="131"/>
      <c r="G48" s="131"/>
      <c r="H48" s="131"/>
      <c r="I48" s="131"/>
      <c r="J48" s="135"/>
      <c r="K48" s="135"/>
      <c r="L48" s="131"/>
      <c r="M48" s="131"/>
      <c r="N48" s="131"/>
      <c r="O48" s="131"/>
      <c r="P48" s="131"/>
      <c r="Q48" s="135"/>
      <c r="R48" s="135"/>
      <c r="S48" s="131"/>
      <c r="T48" s="131"/>
      <c r="U48" s="131"/>
      <c r="V48" s="131"/>
      <c r="W48" s="131"/>
      <c r="X48" s="135"/>
      <c r="Y48" s="135"/>
      <c r="Z48" s="131"/>
      <c r="AA48" s="131"/>
      <c r="AB48" s="131"/>
      <c r="AC48" s="131"/>
      <c r="AD48" s="131"/>
      <c r="AE48" s="131"/>
      <c r="AF48" s="131"/>
      <c r="AG48" s="131"/>
      <c r="AH48" s="131"/>
    </row>
    <row r="49" spans="2:34" x14ac:dyDescent="0.35">
      <c r="B49" s="131"/>
      <c r="C49" s="131"/>
      <c r="D49" s="135"/>
      <c r="E49" s="131"/>
      <c r="F49" s="131"/>
      <c r="G49" s="131"/>
      <c r="H49" s="131"/>
      <c r="I49" s="131"/>
      <c r="J49" s="135"/>
      <c r="K49" s="135"/>
      <c r="L49" s="131"/>
      <c r="M49" s="131"/>
      <c r="N49" s="131"/>
      <c r="O49" s="131"/>
      <c r="P49" s="131"/>
      <c r="Q49" s="135"/>
      <c r="R49" s="135"/>
      <c r="S49" s="131"/>
      <c r="T49" s="131"/>
      <c r="U49" s="131"/>
      <c r="V49" s="131"/>
      <c r="W49" s="131"/>
      <c r="X49" s="135"/>
      <c r="Y49" s="135"/>
      <c r="Z49" s="131"/>
      <c r="AA49" s="131"/>
      <c r="AB49" s="131"/>
      <c r="AC49" s="131"/>
      <c r="AD49" s="131"/>
      <c r="AE49" s="131"/>
      <c r="AF49" s="131"/>
      <c r="AG49" s="131"/>
      <c r="AH49" s="131"/>
    </row>
    <row r="50" spans="2:34" x14ac:dyDescent="0.35">
      <c r="B50" s="131"/>
      <c r="C50" s="131"/>
      <c r="D50" s="135"/>
      <c r="E50" s="131"/>
      <c r="F50" s="131"/>
      <c r="G50" s="131"/>
      <c r="H50" s="131"/>
      <c r="I50" s="131"/>
      <c r="J50" s="135"/>
      <c r="K50" s="135"/>
      <c r="L50" s="131"/>
      <c r="M50" s="131"/>
      <c r="N50" s="131"/>
      <c r="O50" s="131"/>
      <c r="P50" s="131"/>
      <c r="Q50" s="135"/>
      <c r="R50" s="135"/>
      <c r="S50" s="131"/>
      <c r="T50" s="131"/>
      <c r="U50" s="131"/>
      <c r="V50" s="131"/>
      <c r="W50" s="131"/>
      <c r="X50" s="135"/>
      <c r="Y50" s="135"/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2:34" x14ac:dyDescent="0.35">
      <c r="B51" s="131"/>
      <c r="C51" s="131"/>
      <c r="D51" s="135"/>
      <c r="E51" s="131"/>
      <c r="F51" s="131"/>
      <c r="G51" s="131"/>
      <c r="H51" s="131"/>
      <c r="I51" s="131"/>
      <c r="J51" s="135"/>
      <c r="K51" s="135"/>
      <c r="L51" s="131"/>
      <c r="M51" s="131"/>
      <c r="N51" s="131"/>
      <c r="O51" s="131"/>
      <c r="P51" s="131"/>
      <c r="Q51" s="135"/>
      <c r="R51" s="135"/>
      <c r="S51" s="131"/>
      <c r="T51" s="131"/>
      <c r="U51" s="131"/>
      <c r="V51" s="131"/>
      <c r="W51" s="131"/>
      <c r="X51" s="135"/>
      <c r="Y51" s="135"/>
      <c r="Z51" s="131"/>
      <c r="AA51" s="131"/>
      <c r="AB51" s="131"/>
      <c r="AC51" s="131"/>
      <c r="AD51" s="131"/>
      <c r="AE51" s="131"/>
      <c r="AF51" s="131"/>
      <c r="AG51" s="131"/>
      <c r="AH51" s="131"/>
    </row>
    <row r="52" spans="2:34" x14ac:dyDescent="0.35">
      <c r="B52" s="131"/>
      <c r="C52" s="131"/>
      <c r="D52" s="135"/>
      <c r="E52" s="131"/>
      <c r="F52" s="131"/>
      <c r="G52" s="131"/>
      <c r="H52" s="131"/>
      <c r="I52" s="131"/>
      <c r="J52" s="135"/>
      <c r="K52" s="135"/>
      <c r="L52" s="131"/>
      <c r="M52" s="131"/>
      <c r="N52" s="131"/>
      <c r="O52" s="131"/>
      <c r="P52" s="131"/>
      <c r="Q52" s="135"/>
      <c r="R52" s="135"/>
      <c r="S52" s="131"/>
      <c r="T52" s="131"/>
      <c r="U52" s="131"/>
      <c r="V52" s="131"/>
      <c r="W52" s="131"/>
      <c r="X52" s="135"/>
      <c r="Y52" s="135"/>
      <c r="Z52" s="131"/>
      <c r="AA52" s="131"/>
      <c r="AB52" s="131"/>
      <c r="AC52" s="131"/>
      <c r="AD52" s="131"/>
      <c r="AE52" s="131"/>
      <c r="AF52" s="131"/>
      <c r="AG52" s="131"/>
      <c r="AH52" s="131"/>
    </row>
    <row r="53" spans="2:34" x14ac:dyDescent="0.35">
      <c r="B53" s="131"/>
      <c r="C53" s="131"/>
      <c r="D53" s="135"/>
      <c r="E53" s="131"/>
      <c r="F53" s="131"/>
      <c r="G53" s="131"/>
      <c r="H53" s="131"/>
      <c r="I53" s="131"/>
      <c r="J53" s="135"/>
      <c r="K53" s="135"/>
      <c r="L53" s="131"/>
      <c r="M53" s="131"/>
      <c r="N53" s="131"/>
      <c r="O53" s="131"/>
      <c r="P53" s="131"/>
      <c r="Q53" s="135"/>
      <c r="R53" s="135"/>
      <c r="S53" s="131"/>
      <c r="T53" s="131"/>
      <c r="U53" s="131"/>
      <c r="V53" s="131"/>
      <c r="W53" s="131"/>
      <c r="X53" s="135"/>
      <c r="Y53" s="135"/>
      <c r="Z53" s="131"/>
      <c r="AA53" s="131"/>
      <c r="AB53" s="131"/>
      <c r="AC53" s="131"/>
      <c r="AD53" s="131"/>
      <c r="AE53" s="131"/>
      <c r="AF53" s="131"/>
      <c r="AG53" s="131"/>
      <c r="AH53" s="131"/>
    </row>
    <row r="54" spans="2:34" x14ac:dyDescent="0.35">
      <c r="B54" s="131"/>
      <c r="C54" s="131"/>
      <c r="D54" s="135"/>
      <c r="E54" s="131"/>
      <c r="F54" s="131"/>
      <c r="G54" s="131"/>
      <c r="H54" s="131"/>
      <c r="I54" s="131"/>
      <c r="J54" s="135"/>
      <c r="K54" s="135"/>
      <c r="L54" s="131"/>
      <c r="M54" s="131"/>
      <c r="N54" s="131"/>
      <c r="O54" s="131"/>
      <c r="P54" s="131"/>
      <c r="Q54" s="135"/>
      <c r="R54" s="135"/>
      <c r="S54" s="131"/>
      <c r="T54" s="131"/>
      <c r="U54" s="131"/>
      <c r="V54" s="131"/>
      <c r="W54" s="131"/>
      <c r="X54" s="135"/>
      <c r="Y54" s="135"/>
      <c r="Z54" s="131"/>
      <c r="AA54" s="131"/>
      <c r="AB54" s="131"/>
      <c r="AC54" s="131"/>
      <c r="AD54" s="131"/>
      <c r="AE54" s="131"/>
      <c r="AF54" s="131"/>
      <c r="AG54" s="131"/>
      <c r="AH54" s="131"/>
    </row>
    <row r="55" spans="2:34" x14ac:dyDescent="0.35">
      <c r="B55" s="131"/>
      <c r="C55" s="131"/>
      <c r="D55" s="135"/>
      <c r="E55" s="131"/>
      <c r="F55" s="131"/>
      <c r="G55" s="131"/>
      <c r="H55" s="131"/>
      <c r="I55" s="131"/>
      <c r="J55" s="135"/>
      <c r="K55" s="135"/>
      <c r="L55" s="131"/>
      <c r="M55" s="131"/>
      <c r="N55" s="131"/>
      <c r="O55" s="131"/>
      <c r="P55" s="131"/>
      <c r="Q55" s="135"/>
      <c r="R55" s="135"/>
      <c r="S55" s="131"/>
      <c r="T55" s="131"/>
      <c r="U55" s="131"/>
      <c r="V55" s="131"/>
      <c r="W55" s="131"/>
      <c r="X55" s="135"/>
      <c r="Y55" s="135"/>
      <c r="Z55" s="131"/>
      <c r="AA55" s="131"/>
      <c r="AB55" s="131"/>
      <c r="AC55" s="131"/>
      <c r="AD55" s="131"/>
      <c r="AE55" s="131"/>
      <c r="AF55" s="131"/>
      <c r="AG55" s="131"/>
      <c r="AH55" s="131"/>
    </row>
    <row r="56" spans="2:34" x14ac:dyDescent="0.35">
      <c r="B56" s="131"/>
      <c r="C56" s="131"/>
      <c r="D56" s="135"/>
      <c r="E56" s="131"/>
      <c r="F56" s="131"/>
      <c r="G56" s="131"/>
      <c r="H56" s="131"/>
      <c r="I56" s="131"/>
      <c r="J56" s="135"/>
      <c r="K56" s="135"/>
      <c r="L56" s="131"/>
      <c r="M56" s="131"/>
      <c r="N56" s="131"/>
      <c r="O56" s="131"/>
      <c r="P56" s="131"/>
      <c r="Q56" s="135"/>
      <c r="R56" s="135"/>
      <c r="S56" s="131"/>
      <c r="T56" s="131"/>
      <c r="U56" s="131"/>
      <c r="V56" s="131"/>
      <c r="W56" s="131"/>
      <c r="X56" s="135"/>
      <c r="Y56" s="135"/>
      <c r="Z56" s="131"/>
      <c r="AA56" s="131"/>
      <c r="AB56" s="131"/>
      <c r="AC56" s="131"/>
      <c r="AD56" s="131"/>
      <c r="AE56" s="131"/>
      <c r="AF56" s="131"/>
      <c r="AG56" s="131"/>
      <c r="AH56" s="131"/>
    </row>
    <row r="57" spans="2:34" x14ac:dyDescent="0.35">
      <c r="B57" s="131"/>
      <c r="C57" s="131"/>
      <c r="D57" s="135"/>
      <c r="E57" s="131"/>
      <c r="F57" s="131"/>
      <c r="G57" s="131"/>
      <c r="H57" s="131"/>
      <c r="I57" s="131"/>
      <c r="J57" s="135"/>
      <c r="K57" s="135"/>
      <c r="L57" s="131"/>
      <c r="M57" s="131"/>
      <c r="N57" s="131"/>
      <c r="O57" s="131"/>
      <c r="P57" s="131"/>
      <c r="Q57" s="135"/>
      <c r="R57" s="135"/>
      <c r="S57" s="131"/>
      <c r="T57" s="131"/>
      <c r="U57" s="131"/>
      <c r="V57" s="131"/>
      <c r="W57" s="131"/>
      <c r="X57" s="135"/>
      <c r="Y57" s="135"/>
      <c r="Z57" s="131"/>
      <c r="AA57" s="131"/>
      <c r="AB57" s="131"/>
      <c r="AC57" s="131"/>
      <c r="AD57" s="131"/>
      <c r="AE57" s="131"/>
      <c r="AF57" s="131"/>
      <c r="AG57" s="131"/>
      <c r="AH57" s="131"/>
    </row>
    <row r="58" spans="2:34" x14ac:dyDescent="0.35">
      <c r="B58" s="131"/>
      <c r="C58" s="131"/>
      <c r="D58" s="135"/>
      <c r="E58" s="131"/>
      <c r="F58" s="131"/>
      <c r="G58" s="131"/>
      <c r="H58" s="131"/>
      <c r="I58" s="131"/>
      <c r="J58" s="135"/>
      <c r="K58" s="135"/>
      <c r="L58" s="131"/>
      <c r="M58" s="131"/>
      <c r="N58" s="131"/>
      <c r="O58" s="131"/>
      <c r="P58" s="131"/>
      <c r="Q58" s="135"/>
      <c r="R58" s="135"/>
      <c r="S58" s="131"/>
      <c r="T58" s="131"/>
      <c r="U58" s="131"/>
      <c r="V58" s="131"/>
      <c r="W58" s="131"/>
      <c r="X58" s="135"/>
      <c r="Y58" s="135"/>
      <c r="Z58" s="131"/>
      <c r="AA58" s="131"/>
      <c r="AB58" s="131"/>
      <c r="AC58" s="131"/>
      <c r="AD58" s="131"/>
      <c r="AE58" s="131"/>
      <c r="AF58" s="131"/>
      <c r="AG58" s="131"/>
      <c r="AH58" s="131"/>
    </row>
    <row r="59" spans="2:34" x14ac:dyDescent="0.35">
      <c r="B59" s="131"/>
      <c r="C59" s="131"/>
      <c r="D59" s="135"/>
      <c r="E59" s="131"/>
      <c r="F59" s="131"/>
      <c r="G59" s="131"/>
      <c r="H59" s="131"/>
      <c r="I59" s="131"/>
      <c r="J59" s="135"/>
      <c r="K59" s="135"/>
      <c r="L59" s="131"/>
      <c r="M59" s="131"/>
      <c r="N59" s="131"/>
      <c r="O59" s="131"/>
      <c r="P59" s="131"/>
      <c r="Q59" s="135"/>
      <c r="R59" s="135"/>
      <c r="S59" s="131"/>
      <c r="T59" s="131"/>
      <c r="U59" s="131"/>
      <c r="V59" s="131"/>
      <c r="W59" s="131"/>
      <c r="X59" s="135"/>
      <c r="Y59" s="135"/>
      <c r="Z59" s="131"/>
      <c r="AA59" s="131"/>
      <c r="AB59" s="131"/>
      <c r="AC59" s="131"/>
      <c r="AD59" s="131"/>
      <c r="AE59" s="131"/>
      <c r="AF59" s="131"/>
      <c r="AG59" s="131"/>
      <c r="AH59" s="131"/>
    </row>
    <row r="60" spans="2:34" x14ac:dyDescent="0.35">
      <c r="B60" s="131"/>
      <c r="C60" s="131"/>
      <c r="D60" s="135"/>
      <c r="E60" s="131"/>
      <c r="F60" s="131"/>
      <c r="G60" s="131"/>
      <c r="H60" s="131"/>
      <c r="I60" s="131"/>
      <c r="J60" s="135"/>
      <c r="K60" s="135"/>
      <c r="L60" s="131"/>
      <c r="M60" s="131"/>
      <c r="N60" s="131"/>
      <c r="O60" s="131"/>
      <c r="P60" s="131"/>
      <c r="Q60" s="135"/>
      <c r="R60" s="135"/>
      <c r="S60" s="131"/>
      <c r="T60" s="131"/>
      <c r="U60" s="131"/>
      <c r="V60" s="131"/>
      <c r="W60" s="131"/>
      <c r="X60" s="135"/>
      <c r="Y60" s="135"/>
      <c r="Z60" s="131"/>
      <c r="AA60" s="131"/>
      <c r="AB60" s="131"/>
      <c r="AC60" s="131"/>
      <c r="AD60" s="131"/>
      <c r="AE60" s="131"/>
      <c r="AF60" s="131"/>
      <c r="AG60" s="131"/>
      <c r="AH60" s="131"/>
    </row>
    <row r="61" spans="2:34" x14ac:dyDescent="0.35">
      <c r="B61" s="131"/>
      <c r="C61" s="131"/>
      <c r="D61" s="135"/>
      <c r="E61" s="131"/>
      <c r="F61" s="131"/>
      <c r="G61" s="131"/>
      <c r="H61" s="131"/>
      <c r="I61" s="131"/>
      <c r="J61" s="135"/>
      <c r="K61" s="135"/>
      <c r="L61" s="131"/>
      <c r="M61" s="131"/>
      <c r="N61" s="131"/>
      <c r="O61" s="131"/>
      <c r="P61" s="131"/>
      <c r="Q61" s="135"/>
      <c r="R61" s="135"/>
      <c r="S61" s="131"/>
      <c r="T61" s="131"/>
      <c r="U61" s="131"/>
      <c r="V61" s="131"/>
      <c r="W61" s="131"/>
      <c r="X61" s="135"/>
      <c r="Y61" s="135"/>
      <c r="Z61" s="131"/>
      <c r="AA61" s="131"/>
      <c r="AB61" s="131"/>
      <c r="AC61" s="131"/>
      <c r="AD61" s="131"/>
      <c r="AE61" s="131"/>
      <c r="AF61" s="131"/>
      <c r="AG61" s="131"/>
      <c r="AH61" s="131"/>
    </row>
    <row r="62" spans="2:34" x14ac:dyDescent="0.35">
      <c r="B62" s="131"/>
      <c r="C62" s="131"/>
      <c r="D62" s="135"/>
      <c r="E62" s="131"/>
      <c r="F62" s="131"/>
      <c r="G62" s="131"/>
      <c r="H62" s="131"/>
      <c r="I62" s="131"/>
      <c r="J62" s="135"/>
      <c r="K62" s="135"/>
      <c r="L62" s="131"/>
      <c r="M62" s="131"/>
      <c r="N62" s="131"/>
      <c r="O62" s="131"/>
      <c r="P62" s="131"/>
      <c r="Q62" s="135"/>
      <c r="R62" s="135"/>
      <c r="S62" s="131"/>
      <c r="T62" s="131"/>
      <c r="U62" s="131"/>
      <c r="V62" s="131"/>
      <c r="W62" s="131"/>
      <c r="X62" s="135"/>
      <c r="Y62" s="135"/>
      <c r="Z62" s="131"/>
      <c r="AA62" s="131"/>
      <c r="AB62" s="131"/>
      <c r="AC62" s="131"/>
      <c r="AD62" s="131"/>
      <c r="AE62" s="131"/>
      <c r="AF62" s="131"/>
      <c r="AG62" s="131"/>
      <c r="AH62" s="131"/>
    </row>
    <row r="63" spans="2:34" x14ac:dyDescent="0.35">
      <c r="B63" s="131"/>
      <c r="C63" s="131"/>
      <c r="D63" s="135"/>
      <c r="E63" s="131"/>
      <c r="F63" s="131"/>
      <c r="G63" s="131"/>
      <c r="H63" s="131"/>
      <c r="I63" s="131"/>
      <c r="J63" s="135"/>
      <c r="K63" s="135"/>
      <c r="L63" s="131"/>
      <c r="M63" s="131"/>
      <c r="N63" s="131"/>
      <c r="O63" s="131"/>
      <c r="P63" s="131"/>
      <c r="Q63" s="135"/>
      <c r="R63" s="135"/>
      <c r="S63" s="131"/>
      <c r="T63" s="131"/>
      <c r="U63" s="131"/>
      <c r="V63" s="131"/>
      <c r="W63" s="131"/>
      <c r="X63" s="135"/>
      <c r="Y63" s="135"/>
      <c r="Z63" s="131"/>
      <c r="AA63" s="131"/>
      <c r="AB63" s="131"/>
      <c r="AC63" s="131"/>
      <c r="AD63" s="131"/>
      <c r="AE63" s="131"/>
      <c r="AF63" s="131"/>
      <c r="AG63" s="131"/>
      <c r="AH63" s="131"/>
    </row>
    <row r="64" spans="2:34" x14ac:dyDescent="0.35">
      <c r="B64" s="131"/>
      <c r="C64" s="131"/>
      <c r="D64" s="135"/>
      <c r="E64" s="131"/>
      <c r="F64" s="131"/>
      <c r="G64" s="131"/>
      <c r="H64" s="131"/>
      <c r="I64" s="131"/>
      <c r="J64" s="135"/>
      <c r="K64" s="135"/>
      <c r="L64" s="131"/>
      <c r="M64" s="131"/>
      <c r="N64" s="131"/>
      <c r="O64" s="131"/>
      <c r="P64" s="131"/>
      <c r="Q64" s="135"/>
      <c r="R64" s="135"/>
      <c r="S64" s="131"/>
      <c r="T64" s="131"/>
      <c r="U64" s="131"/>
      <c r="V64" s="131"/>
      <c r="W64" s="131"/>
      <c r="X64" s="135"/>
      <c r="Y64" s="135"/>
      <c r="Z64" s="131"/>
      <c r="AA64" s="131"/>
      <c r="AB64" s="131"/>
      <c r="AC64" s="131"/>
      <c r="AD64" s="131"/>
      <c r="AE64" s="131"/>
      <c r="AF64" s="131"/>
      <c r="AG64" s="131"/>
      <c r="AH64" s="131"/>
    </row>
    <row r="65" spans="2:34" x14ac:dyDescent="0.35">
      <c r="B65" s="131"/>
      <c r="C65" s="131"/>
      <c r="D65" s="135"/>
      <c r="E65" s="131"/>
      <c r="F65" s="131"/>
      <c r="G65" s="131"/>
      <c r="H65" s="131"/>
      <c r="I65" s="131"/>
      <c r="J65" s="135"/>
      <c r="K65" s="135"/>
      <c r="L65" s="131"/>
      <c r="M65" s="131"/>
      <c r="N65" s="131"/>
      <c r="O65" s="131"/>
      <c r="P65" s="131"/>
      <c r="Q65" s="135"/>
      <c r="R65" s="135"/>
      <c r="S65" s="131"/>
      <c r="T65" s="131"/>
      <c r="U65" s="131"/>
      <c r="V65" s="131"/>
      <c r="W65" s="131"/>
      <c r="X65" s="135"/>
      <c r="Y65" s="135"/>
      <c r="Z65" s="131"/>
      <c r="AA65" s="131"/>
      <c r="AB65" s="131"/>
      <c r="AC65" s="131"/>
      <c r="AD65" s="131"/>
      <c r="AE65" s="131"/>
      <c r="AF65" s="131"/>
      <c r="AG65" s="131"/>
      <c r="AH65" s="131"/>
    </row>
    <row r="66" spans="2:34" x14ac:dyDescent="0.35">
      <c r="B66" s="131"/>
      <c r="C66" s="131"/>
      <c r="D66" s="135"/>
      <c r="E66" s="131"/>
      <c r="F66" s="131"/>
      <c r="G66" s="131"/>
      <c r="H66" s="131"/>
      <c r="I66" s="131"/>
      <c r="J66" s="135"/>
      <c r="K66" s="135"/>
      <c r="L66" s="131"/>
      <c r="M66" s="131"/>
      <c r="N66" s="131"/>
      <c r="O66" s="131"/>
      <c r="P66" s="131"/>
      <c r="Q66" s="135"/>
      <c r="R66" s="135"/>
      <c r="S66" s="131"/>
      <c r="T66" s="131"/>
      <c r="U66" s="131"/>
      <c r="V66" s="131"/>
      <c r="W66" s="131"/>
      <c r="X66" s="135"/>
      <c r="Y66" s="135"/>
      <c r="Z66" s="131"/>
      <c r="AA66" s="131"/>
      <c r="AB66" s="131"/>
      <c r="AC66" s="131"/>
      <c r="AD66" s="131"/>
      <c r="AE66" s="131"/>
      <c r="AF66" s="131"/>
      <c r="AG66" s="131"/>
      <c r="AH66" s="131"/>
    </row>
    <row r="67" spans="2:34" x14ac:dyDescent="0.35">
      <c r="B67" s="131"/>
      <c r="C67" s="131"/>
      <c r="D67" s="135"/>
      <c r="E67" s="131"/>
      <c r="F67" s="131"/>
      <c r="G67" s="131"/>
      <c r="H67" s="131"/>
      <c r="I67" s="131"/>
      <c r="J67" s="135"/>
      <c r="K67" s="135"/>
      <c r="L67" s="131"/>
      <c r="M67" s="131"/>
      <c r="N67" s="131"/>
      <c r="O67" s="131"/>
      <c r="P67" s="131"/>
      <c r="Q67" s="135"/>
      <c r="R67" s="135"/>
      <c r="S67" s="131"/>
      <c r="T67" s="131"/>
      <c r="U67" s="131"/>
      <c r="V67" s="131"/>
      <c r="W67" s="131"/>
      <c r="X67" s="135"/>
      <c r="Y67" s="135"/>
      <c r="Z67" s="131"/>
      <c r="AA67" s="131"/>
      <c r="AB67" s="131"/>
      <c r="AC67" s="131"/>
      <c r="AD67" s="131"/>
      <c r="AE67" s="131"/>
      <c r="AF67" s="131"/>
      <c r="AG67" s="131"/>
      <c r="AH67" s="131"/>
    </row>
    <row r="68" spans="2:34" x14ac:dyDescent="0.35">
      <c r="B68" s="131"/>
      <c r="C68" s="131"/>
      <c r="D68" s="135"/>
      <c r="E68" s="131"/>
      <c r="F68" s="131"/>
      <c r="G68" s="131"/>
      <c r="H68" s="131"/>
      <c r="I68" s="131"/>
      <c r="J68" s="135"/>
      <c r="K68" s="135"/>
      <c r="L68" s="131"/>
      <c r="M68" s="131"/>
      <c r="N68" s="131"/>
      <c r="O68" s="131"/>
      <c r="P68" s="131"/>
      <c r="Q68" s="135"/>
      <c r="R68" s="135"/>
      <c r="S68" s="131"/>
      <c r="T68" s="131"/>
      <c r="U68" s="131"/>
      <c r="V68" s="131"/>
      <c r="W68" s="131"/>
      <c r="X68" s="135"/>
      <c r="Y68" s="135"/>
      <c r="Z68" s="131"/>
      <c r="AA68" s="131"/>
      <c r="AB68" s="131"/>
      <c r="AC68" s="131"/>
      <c r="AD68" s="131"/>
      <c r="AE68" s="131"/>
      <c r="AF68" s="131"/>
      <c r="AG68" s="131"/>
      <c r="AH68" s="131"/>
    </row>
  </sheetData>
  <sheetProtection algorithmName="SHA-512" hashValue="TLdcDzGSWHKs4mdoVfklM6kbab1nvFKyXVqnZO2Zn7oqQH7jTcAJvxdaEwYNH8T6iP26m5a4GcdSV0AyxvDr0g==" saltValue="6JXXzHyMm6mazRyeS655GQ==" spinCount="100000" sheet="1" objects="1" scenarios="1"/>
  <mergeCells count="68">
    <mergeCell ref="B44:H44"/>
    <mergeCell ref="B17:AD17"/>
    <mergeCell ref="B20:B22"/>
    <mergeCell ref="C20:C22"/>
    <mergeCell ref="E21:I21"/>
    <mergeCell ref="AB23:AB27"/>
    <mergeCell ref="G23:G27"/>
    <mergeCell ref="H23:H27"/>
    <mergeCell ref="I23:I27"/>
    <mergeCell ref="N23:N27"/>
    <mergeCell ref="O23:O27"/>
    <mergeCell ref="V33:V37"/>
    <mergeCell ref="W33:W37"/>
    <mergeCell ref="AB33:AB37"/>
    <mergeCell ref="G33:G37"/>
    <mergeCell ref="H33:H37"/>
    <mergeCell ref="I33:I37"/>
    <mergeCell ref="N33:N37"/>
    <mergeCell ref="O33:O37"/>
    <mergeCell ref="AB28:AB32"/>
    <mergeCell ref="AC28:AC32"/>
    <mergeCell ref="AD28:AD32"/>
    <mergeCell ref="Y21:AD21"/>
    <mergeCell ref="G38:G42"/>
    <mergeCell ref="H38:H42"/>
    <mergeCell ref="I38:I42"/>
    <mergeCell ref="N38:N42"/>
    <mergeCell ref="O38:O42"/>
    <mergeCell ref="P38:P42"/>
    <mergeCell ref="U38:U42"/>
    <mergeCell ref="V38:V42"/>
    <mergeCell ref="W38:W42"/>
    <mergeCell ref="AB38:AB42"/>
    <mergeCell ref="P33:P37"/>
    <mergeCell ref="U33:U37"/>
    <mergeCell ref="AC33:AC37"/>
    <mergeCell ref="AD33:AD37"/>
    <mergeCell ref="AC38:AC42"/>
    <mergeCell ref="AD38:AD42"/>
    <mergeCell ref="AC23:AC27"/>
    <mergeCell ref="AD23:AD27"/>
    <mergeCell ref="G28:G32"/>
    <mergeCell ref="H28:H32"/>
    <mergeCell ref="I28:I32"/>
    <mergeCell ref="N28:N32"/>
    <mergeCell ref="O28:O32"/>
    <mergeCell ref="P28:P32"/>
    <mergeCell ref="U28:U32"/>
    <mergeCell ref="V28:V32"/>
    <mergeCell ref="W28:W32"/>
    <mergeCell ref="P23:P27"/>
    <mergeCell ref="U23:U27"/>
    <mergeCell ref="V23:V27"/>
    <mergeCell ref="W23:W27"/>
    <mergeCell ref="A1:N1"/>
    <mergeCell ref="B6:R6"/>
    <mergeCell ref="B10:R10"/>
    <mergeCell ref="K21:P21"/>
    <mergeCell ref="R21:W21"/>
    <mergeCell ref="E20:AD20"/>
    <mergeCell ref="B5:R5"/>
    <mergeCell ref="B4:R4"/>
    <mergeCell ref="D20:D22"/>
    <mergeCell ref="B16:AD16"/>
    <mergeCell ref="B7:R7"/>
    <mergeCell ref="B8:R8"/>
    <mergeCell ref="B9:R9"/>
    <mergeCell ref="B12:R12"/>
  </mergeCells>
  <pageMargins left="0.25" right="0.25" top="0.75" bottom="0.75" header="0.3" footer="0.3"/>
  <pageSetup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L36"/>
  <sheetViews>
    <sheetView zoomScaleNormal="100" workbookViewId="0">
      <selection sqref="A1:J1"/>
    </sheetView>
  </sheetViews>
  <sheetFormatPr defaultRowHeight="14.5" x14ac:dyDescent="0.35"/>
  <cols>
    <col min="1" max="1" width="9.1796875" customWidth="1"/>
    <col min="2" max="2" width="13" customWidth="1"/>
    <col min="3" max="10" width="13.1796875" customWidth="1"/>
  </cols>
  <sheetData>
    <row r="1" spans="1:12" ht="18.5" x14ac:dyDescent="0.45">
      <c r="A1" s="484" t="s">
        <v>112</v>
      </c>
      <c r="B1" s="484"/>
      <c r="C1" s="484"/>
      <c r="D1" s="484"/>
      <c r="E1" s="484"/>
      <c r="F1" s="484"/>
      <c r="G1" s="484"/>
      <c r="H1" s="484"/>
      <c r="I1" s="484"/>
      <c r="J1" s="484"/>
      <c r="K1" s="145"/>
      <c r="L1" s="145"/>
    </row>
    <row r="2" spans="1:12" ht="15.5" x14ac:dyDescent="0.35">
      <c r="A2" s="145"/>
      <c r="B2" s="145"/>
      <c r="C2" s="145"/>
      <c r="D2" s="146"/>
      <c r="E2" s="145"/>
      <c r="F2" s="146"/>
      <c r="G2" s="145"/>
      <c r="H2" s="145"/>
      <c r="I2" s="145"/>
      <c r="J2" s="145"/>
      <c r="K2" s="145"/>
      <c r="L2" s="145"/>
    </row>
    <row r="3" spans="1:12" ht="15.5" x14ac:dyDescent="0.35">
      <c r="A3" s="145"/>
      <c r="B3" s="145"/>
      <c r="C3" s="145"/>
      <c r="D3" s="146"/>
      <c r="E3" s="145"/>
      <c r="F3" s="146"/>
      <c r="G3" s="145"/>
      <c r="H3" s="145"/>
      <c r="I3" s="145"/>
      <c r="J3" s="145"/>
      <c r="K3" s="145"/>
      <c r="L3" s="145"/>
    </row>
    <row r="4" spans="1:12" ht="15.5" x14ac:dyDescent="0.35">
      <c r="A4" s="145"/>
      <c r="B4" s="145"/>
      <c r="C4" s="145"/>
      <c r="D4" s="146"/>
      <c r="E4" s="145"/>
      <c r="F4" s="146"/>
      <c r="G4" s="145"/>
      <c r="H4" s="145"/>
      <c r="I4" s="145"/>
      <c r="J4" s="145"/>
      <c r="K4" s="145"/>
      <c r="L4" s="145"/>
    </row>
    <row r="5" spans="1:12" ht="16" thickBot="1" x14ac:dyDescent="0.4">
      <c r="A5" s="145"/>
      <c r="B5" s="489" t="s">
        <v>28</v>
      </c>
      <c r="C5" s="489"/>
      <c r="D5" s="489"/>
      <c r="E5" s="489"/>
      <c r="F5" s="489"/>
      <c r="G5" s="489"/>
      <c r="H5" s="489"/>
      <c r="I5" s="489"/>
      <c r="J5" s="489"/>
      <c r="K5" s="145"/>
      <c r="L5" s="145"/>
    </row>
    <row r="6" spans="1:12" ht="16.5" thickTop="1" thickBot="1" x14ac:dyDescent="0.4">
      <c r="A6" s="145"/>
      <c r="B6" s="490" t="s">
        <v>37</v>
      </c>
      <c r="C6" s="487" t="s">
        <v>33</v>
      </c>
      <c r="D6" s="487"/>
      <c r="E6" s="487"/>
      <c r="F6" s="487"/>
      <c r="G6" s="487"/>
      <c r="H6" s="487"/>
      <c r="I6" s="487"/>
      <c r="J6" s="488"/>
      <c r="K6" s="145"/>
      <c r="L6" s="145"/>
    </row>
    <row r="7" spans="1:12" ht="16" thickBot="1" x14ac:dyDescent="0.4">
      <c r="A7" s="145"/>
      <c r="B7" s="491"/>
      <c r="C7" s="420" t="s">
        <v>21</v>
      </c>
      <c r="D7" s="485"/>
      <c r="E7" s="485" t="s">
        <v>30</v>
      </c>
      <c r="F7" s="485"/>
      <c r="G7" s="485" t="s">
        <v>31</v>
      </c>
      <c r="H7" s="485"/>
      <c r="I7" s="485" t="s">
        <v>32</v>
      </c>
      <c r="J7" s="486"/>
      <c r="K7" s="145"/>
      <c r="L7" s="145"/>
    </row>
    <row r="8" spans="1:12" ht="31.5" thickBot="1" x14ac:dyDescent="0.4">
      <c r="A8" s="145"/>
      <c r="B8" s="492"/>
      <c r="C8" s="144" t="s">
        <v>35</v>
      </c>
      <c r="D8" s="147" t="s">
        <v>36</v>
      </c>
      <c r="E8" s="147" t="s">
        <v>35</v>
      </c>
      <c r="F8" s="147" t="s">
        <v>36</v>
      </c>
      <c r="G8" s="147" t="s">
        <v>35</v>
      </c>
      <c r="H8" s="147" t="s">
        <v>36</v>
      </c>
      <c r="I8" s="147" t="s">
        <v>35</v>
      </c>
      <c r="J8" s="148" t="s">
        <v>36</v>
      </c>
      <c r="K8" s="145"/>
      <c r="L8" s="145"/>
    </row>
    <row r="9" spans="1:12" ht="21" x14ac:dyDescent="0.5">
      <c r="A9" s="145"/>
      <c r="B9" s="165">
        <v>0</v>
      </c>
      <c r="C9" s="166">
        <v>3.8</v>
      </c>
      <c r="D9" s="167">
        <v>8.3000000000000004E-2</v>
      </c>
      <c r="E9" s="168">
        <v>3.48</v>
      </c>
      <c r="F9" s="169">
        <v>0.114</v>
      </c>
      <c r="G9" s="170">
        <v>3.51</v>
      </c>
      <c r="H9" s="169">
        <v>6.4000000000000001E-2</v>
      </c>
      <c r="I9" s="170">
        <v>3.73</v>
      </c>
      <c r="J9" s="171">
        <v>0.13500000000000001</v>
      </c>
      <c r="K9" s="145"/>
      <c r="L9" s="145"/>
    </row>
    <row r="10" spans="1:12" ht="21" x14ac:dyDescent="0.5">
      <c r="A10" s="145"/>
      <c r="B10" s="172">
        <v>4</v>
      </c>
      <c r="C10" s="173">
        <v>1.9</v>
      </c>
      <c r="D10" s="174">
        <v>0.13900000000000001</v>
      </c>
      <c r="E10" s="175">
        <v>1.59</v>
      </c>
      <c r="F10" s="176">
        <v>0.35799999999999998</v>
      </c>
      <c r="G10" s="175">
        <v>1.9</v>
      </c>
      <c r="H10" s="176">
        <v>9.1999999999999998E-2</v>
      </c>
      <c r="I10" s="175">
        <v>2.4300000000000002</v>
      </c>
      <c r="J10" s="177">
        <v>0.13500000000000001</v>
      </c>
      <c r="K10" s="145"/>
      <c r="L10" s="145"/>
    </row>
    <row r="11" spans="1:12" ht="21" x14ac:dyDescent="0.5">
      <c r="A11" s="145"/>
      <c r="B11" s="172">
        <v>24</v>
      </c>
      <c r="C11" s="173">
        <v>0.7</v>
      </c>
      <c r="D11" s="174">
        <v>2.4E-2</v>
      </c>
      <c r="E11" s="178">
        <v>3.79</v>
      </c>
      <c r="F11" s="176">
        <v>0.67400000000000004</v>
      </c>
      <c r="G11" s="175">
        <v>3.37</v>
      </c>
      <c r="H11" s="176">
        <v>0.33400000000000002</v>
      </c>
      <c r="I11" s="175">
        <v>3.4</v>
      </c>
      <c r="J11" s="177">
        <v>0.59</v>
      </c>
      <c r="K11" s="145"/>
      <c r="L11" s="145"/>
    </row>
    <row r="12" spans="1:12" ht="21.5" thickBot="1" x14ac:dyDescent="0.55000000000000004">
      <c r="A12" s="145"/>
      <c r="B12" s="179">
        <v>72</v>
      </c>
      <c r="C12" s="180">
        <v>1</v>
      </c>
      <c r="D12" s="181">
        <v>0.51300000000000001</v>
      </c>
      <c r="E12" s="182">
        <v>0.96</v>
      </c>
      <c r="F12" s="183">
        <v>0.21199999999999999</v>
      </c>
      <c r="G12" s="184">
        <v>1.85</v>
      </c>
      <c r="H12" s="183">
        <v>0.51600000000000001</v>
      </c>
      <c r="I12" s="184">
        <v>1.73</v>
      </c>
      <c r="J12" s="185">
        <v>0.27900000000000003</v>
      </c>
      <c r="K12" s="145"/>
      <c r="L12" s="145"/>
    </row>
    <row r="13" spans="1:12" ht="16" thickTop="1" x14ac:dyDescent="0.3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5.5" x14ac:dyDescent="0.3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5.5" x14ac:dyDescent="0.3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5.5" x14ac:dyDescent="0.3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5.5" x14ac:dyDescent="0.3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" ht="15.5" x14ac:dyDescent="0.3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5.5" x14ac:dyDescent="0.3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" ht="15.5" x14ac:dyDescent="0.3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5.5" x14ac:dyDescent="0.3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" ht="15.5" x14ac:dyDescent="0.3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" ht="15.5" x14ac:dyDescent="0.3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" ht="15.5" x14ac:dyDescent="0.3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" ht="15.5" x14ac:dyDescent="0.3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" ht="15.5" x14ac:dyDescent="0.3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" ht="15.5" x14ac:dyDescent="0.3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" ht="15.5" x14ac:dyDescent="0.3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" ht="15.5" x14ac:dyDescent="0.3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" ht="15.5" x14ac:dyDescent="0.3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" ht="15.5" x14ac:dyDescent="0.3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" ht="15.5" x14ac:dyDescent="0.3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" ht="15.5" x14ac:dyDescent="0.3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" ht="15.5" x14ac:dyDescent="0.3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" ht="15.5" x14ac:dyDescent="0.3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" ht="15.5" x14ac:dyDescent="0.3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</sheetData>
  <sheetProtection algorithmName="SHA-512" hashValue="X/IQLaSaYGB51m67a8MXb1U+ybha3TWVAIfa/b3note6CY9aSMCG9P6zjwNtdi91kJUnsJ9Gh/8uQbRu+rtxew==" saltValue="pqux2ORZNFw5nl1O2HTnsA==" spinCount="100000" sheet="1" objects="1" scenarios="1"/>
  <mergeCells count="8">
    <mergeCell ref="A1:J1"/>
    <mergeCell ref="I7:J7"/>
    <mergeCell ref="C6:J6"/>
    <mergeCell ref="B5:J5"/>
    <mergeCell ref="B6:B8"/>
    <mergeCell ref="C7:D7"/>
    <mergeCell ref="E7:F7"/>
    <mergeCell ref="G7:H7"/>
  </mergeCells>
  <pageMargins left="0.7" right="0.7" top="0.75" bottom="0.75" header="0.3" footer="0.3"/>
  <pageSetup scale="96" fitToHeight="0" orientation="landscape" r:id="rId1"/>
  <headerFooter>
    <oddHeader>&amp;C&amp;"-,Bold"Study Name: Affect of TCE on (Bacterial) Clearance and Lung Cell Indices 
Book 2:  Experiment No. PP-126 (Notebook Page No. 148)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V14"/>
  <sheetViews>
    <sheetView zoomScale="91" zoomScaleNormal="91" workbookViewId="0"/>
  </sheetViews>
  <sheetFormatPr defaultRowHeight="14.5" x14ac:dyDescent="0.35"/>
  <cols>
    <col min="2" max="2" width="12.54296875" customWidth="1"/>
    <col min="3" max="3" width="16.1796875" customWidth="1"/>
    <col min="4" max="4" width="14.81640625" customWidth="1"/>
    <col min="5" max="5" width="13" customWidth="1"/>
    <col min="6" max="6" width="16" customWidth="1"/>
    <col min="7" max="7" width="13.26953125" customWidth="1"/>
    <col min="8" max="8" width="14.54296875" customWidth="1"/>
    <col min="9" max="9" width="15.1796875" customWidth="1"/>
    <col min="10" max="10" width="14.7265625" customWidth="1"/>
    <col min="11" max="11" width="13.7265625" customWidth="1"/>
    <col min="12" max="12" width="14.81640625" customWidth="1"/>
    <col min="13" max="13" width="17" customWidth="1"/>
    <col min="14" max="14" width="12.81640625" customWidth="1"/>
  </cols>
  <sheetData>
    <row r="1" spans="1:22" ht="21" x14ac:dyDescent="0.5">
      <c r="A1" s="211" t="s">
        <v>113</v>
      </c>
    </row>
    <row r="3" spans="1:22" ht="16.5" customHeight="1" x14ac:dyDescent="0.45">
      <c r="B3" s="248"/>
      <c r="C3" s="288"/>
      <c r="D3" s="288"/>
      <c r="E3" s="288"/>
      <c r="F3" s="288"/>
      <c r="G3" s="289"/>
      <c r="H3" s="289"/>
      <c r="I3" s="289"/>
      <c r="J3" s="289"/>
      <c r="K3" s="289"/>
      <c r="L3" s="289"/>
      <c r="M3" s="289"/>
      <c r="N3" s="289"/>
    </row>
    <row r="4" spans="1:22" ht="15.75" customHeight="1" thickBot="1" x14ac:dyDescent="0.5">
      <c r="B4" s="494" t="s">
        <v>38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22" ht="19.5" thickTop="1" thickBot="1" x14ac:dyDescent="0.5">
      <c r="B5" s="502"/>
      <c r="C5" s="499" t="s">
        <v>20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1"/>
    </row>
    <row r="6" spans="1:22" ht="19" thickBot="1" x14ac:dyDescent="0.5">
      <c r="B6" s="503"/>
      <c r="C6" s="495" t="s">
        <v>21</v>
      </c>
      <c r="D6" s="496"/>
      <c r="E6" s="496"/>
      <c r="F6" s="497" t="s">
        <v>30</v>
      </c>
      <c r="G6" s="497"/>
      <c r="H6" s="497"/>
      <c r="I6" s="497" t="s">
        <v>31</v>
      </c>
      <c r="J6" s="497"/>
      <c r="K6" s="497"/>
      <c r="L6" s="497" t="s">
        <v>32</v>
      </c>
      <c r="M6" s="497"/>
      <c r="N6" s="498"/>
    </row>
    <row r="7" spans="1:22" ht="93.5" thickTop="1" thickBot="1" x14ac:dyDescent="0.5">
      <c r="B7" s="290" t="s">
        <v>42</v>
      </c>
      <c r="C7" s="291" t="s">
        <v>41</v>
      </c>
      <c r="D7" s="292" t="s">
        <v>39</v>
      </c>
      <c r="E7" s="292" t="s">
        <v>40</v>
      </c>
      <c r="F7" s="292" t="s">
        <v>41</v>
      </c>
      <c r="G7" s="292" t="s">
        <v>39</v>
      </c>
      <c r="H7" s="292" t="s">
        <v>40</v>
      </c>
      <c r="I7" s="292" t="s">
        <v>41</v>
      </c>
      <c r="J7" s="292" t="s">
        <v>39</v>
      </c>
      <c r="K7" s="292" t="s">
        <v>40</v>
      </c>
      <c r="L7" s="292" t="s">
        <v>41</v>
      </c>
      <c r="M7" s="292" t="s">
        <v>39</v>
      </c>
      <c r="N7" s="293" t="s">
        <v>40</v>
      </c>
    </row>
    <row r="8" spans="1:22" ht="19" thickTop="1" x14ac:dyDescent="0.45">
      <c r="B8" s="294">
        <v>0</v>
      </c>
      <c r="C8" s="295">
        <v>4</v>
      </c>
      <c r="D8" s="296">
        <v>4</v>
      </c>
      <c r="E8" s="297">
        <f>(C8/D8)*100</f>
        <v>100</v>
      </c>
      <c r="F8" s="296">
        <v>4</v>
      </c>
      <c r="G8" s="296">
        <v>4</v>
      </c>
      <c r="H8" s="297">
        <f>(F8/G8)*100</f>
        <v>100</v>
      </c>
      <c r="I8" s="298">
        <v>5</v>
      </c>
      <c r="J8" s="298">
        <v>5</v>
      </c>
      <c r="K8" s="320">
        <f>(I8/J8)*100</f>
        <v>100</v>
      </c>
      <c r="L8" s="299">
        <v>5</v>
      </c>
      <c r="M8" s="314">
        <v>5</v>
      </c>
      <c r="N8" s="317">
        <f>(L8/M8)*100</f>
        <v>100</v>
      </c>
    </row>
    <row r="9" spans="1:22" ht="18.5" x14ac:dyDescent="0.45">
      <c r="B9" s="300">
        <v>4</v>
      </c>
      <c r="C9" s="301">
        <v>5</v>
      </c>
      <c r="D9" s="302">
        <v>5</v>
      </c>
      <c r="E9" s="303">
        <f t="shared" ref="E9:E11" si="0">(C9/D9)*100</f>
        <v>100</v>
      </c>
      <c r="F9" s="302">
        <v>4</v>
      </c>
      <c r="G9" s="302">
        <v>4</v>
      </c>
      <c r="H9" s="303">
        <f t="shared" ref="H9:H11" si="1">(F9/G9)*100</f>
        <v>100</v>
      </c>
      <c r="I9" s="304">
        <v>5</v>
      </c>
      <c r="J9" s="304">
        <v>5</v>
      </c>
      <c r="K9" s="321">
        <f t="shared" ref="K9:K11" si="2">(I9/J9)*100</f>
        <v>100</v>
      </c>
      <c r="L9" s="304">
        <v>5</v>
      </c>
      <c r="M9" s="315">
        <v>5</v>
      </c>
      <c r="N9" s="318">
        <f t="shared" ref="N9:N11" si="3">(L9/M9)*100</f>
        <v>100</v>
      </c>
    </row>
    <row r="10" spans="1:22" ht="18.5" x14ac:dyDescent="0.45">
      <c r="B10" s="300">
        <v>24</v>
      </c>
      <c r="C10" s="301">
        <v>1</v>
      </c>
      <c r="D10" s="302">
        <v>5</v>
      </c>
      <c r="E10" s="303">
        <f t="shared" si="0"/>
        <v>20</v>
      </c>
      <c r="F10" s="302">
        <v>4</v>
      </c>
      <c r="G10" s="302">
        <v>4</v>
      </c>
      <c r="H10" s="303">
        <f t="shared" si="1"/>
        <v>100</v>
      </c>
      <c r="I10" s="304">
        <v>5</v>
      </c>
      <c r="J10" s="304">
        <v>5</v>
      </c>
      <c r="K10" s="321">
        <f t="shared" si="2"/>
        <v>100</v>
      </c>
      <c r="L10" s="304">
        <v>5</v>
      </c>
      <c r="M10" s="315">
        <v>5</v>
      </c>
      <c r="N10" s="318">
        <f t="shared" si="3"/>
        <v>100</v>
      </c>
    </row>
    <row r="11" spans="1:22" ht="19" thickBot="1" x14ac:dyDescent="0.5">
      <c r="B11" s="305">
        <v>72</v>
      </c>
      <c r="C11" s="306">
        <v>1</v>
      </c>
      <c r="D11" s="307">
        <v>4</v>
      </c>
      <c r="E11" s="308">
        <f t="shared" si="0"/>
        <v>25</v>
      </c>
      <c r="F11" s="309">
        <v>3</v>
      </c>
      <c r="G11" s="309">
        <v>4</v>
      </c>
      <c r="H11" s="310">
        <f t="shared" si="1"/>
        <v>75</v>
      </c>
      <c r="I11" s="311">
        <v>3</v>
      </c>
      <c r="J11" s="311">
        <v>5</v>
      </c>
      <c r="K11" s="322">
        <f t="shared" si="2"/>
        <v>60</v>
      </c>
      <c r="L11" s="312">
        <v>5</v>
      </c>
      <c r="M11" s="316">
        <v>5</v>
      </c>
      <c r="N11" s="319">
        <f t="shared" si="3"/>
        <v>100</v>
      </c>
    </row>
    <row r="12" spans="1:22" ht="19" thickTop="1" x14ac:dyDescent="0.45">
      <c r="B12" s="248"/>
      <c r="C12" s="248"/>
      <c r="D12" s="313"/>
      <c r="E12" s="248"/>
      <c r="F12" s="248"/>
      <c r="G12" s="248"/>
      <c r="H12" s="248"/>
      <c r="I12" s="248"/>
      <c r="J12" s="248"/>
      <c r="K12" s="248"/>
      <c r="L12" s="248"/>
      <c r="M12" s="248"/>
      <c r="N12" s="248"/>
    </row>
    <row r="13" spans="1:22" ht="34.5" customHeight="1" x14ac:dyDescent="0.45">
      <c r="B13" s="493" t="s">
        <v>107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188"/>
      <c r="P13" s="188"/>
      <c r="Q13" s="188"/>
      <c r="R13" s="188"/>
      <c r="S13" s="188"/>
      <c r="T13" s="188"/>
      <c r="U13" s="188"/>
      <c r="V13" s="188"/>
    </row>
    <row r="14" spans="1:22" ht="18.5" x14ac:dyDescent="0.45"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</row>
  </sheetData>
  <sheetProtection algorithmName="SHA-512" hashValue="vWOn26YeZZZfF3pyBppHkjQurc0d5Cf2WemV0ZwSenpl45b2cuJd7qtIJM+vgxs9af3RVrFD7i65L5H6AvFsxQ==" saltValue="HhE4wNGh6ZLB8lUp+RHkZQ==" spinCount="100000" sheet="1" objects="1" scenarios="1"/>
  <mergeCells count="8">
    <mergeCell ref="B13:N13"/>
    <mergeCell ref="B4:N4"/>
    <mergeCell ref="C6:E6"/>
    <mergeCell ref="F6:H6"/>
    <mergeCell ref="I6:K6"/>
    <mergeCell ref="L6:N6"/>
    <mergeCell ref="C5:N5"/>
    <mergeCell ref="B5:B6"/>
  </mergeCells>
  <pageMargins left="0.7" right="0.7" top="0.75" bottom="0.75" header="0.3" footer="0.3"/>
  <pageSetup scale="61" fitToHeight="0" orientation="landscape" r:id="rId1"/>
  <headerFooter>
    <oddHeader>&amp;CStudy Name: Affect of TCE on (Bacterial) Clearance and Lung Cell Indices 
Book 2:  Experiment No. PP-126 (Notebook Pages 148 -150)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X33"/>
  <sheetViews>
    <sheetView zoomScale="68" zoomScaleNormal="68" workbookViewId="0">
      <selection sqref="A1:Q1"/>
    </sheetView>
  </sheetViews>
  <sheetFormatPr defaultRowHeight="14.5" x14ac:dyDescent="0.35"/>
  <cols>
    <col min="2" max="2" width="10.54296875" customWidth="1"/>
    <col min="3" max="8" width="11" customWidth="1"/>
    <col min="9" max="9" width="16" customWidth="1"/>
    <col min="10" max="10" width="18.54296875" customWidth="1"/>
    <col min="11" max="11" width="20" customWidth="1"/>
    <col min="12" max="19" width="11" customWidth="1"/>
    <col min="20" max="20" width="14.453125" customWidth="1"/>
    <col min="21" max="21" width="16" customWidth="1"/>
    <col min="22" max="22" width="20" customWidth="1"/>
  </cols>
  <sheetData>
    <row r="1" spans="1:24" ht="21" x14ac:dyDescent="0.5">
      <c r="A1" s="508" t="s">
        <v>114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24" ht="15.5" x14ac:dyDescent="0.35">
      <c r="A2" s="145"/>
    </row>
    <row r="3" spans="1:24" ht="15.5" x14ac:dyDescent="0.35">
      <c r="A3" s="145"/>
    </row>
    <row r="4" spans="1:24" ht="18.5" x14ac:dyDescent="0.4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21" x14ac:dyDescent="0.5">
      <c r="A5" s="248"/>
      <c r="B5" s="535" t="s">
        <v>110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</row>
    <row r="6" spans="1:24" ht="19" thickBot="1" x14ac:dyDescent="0.5">
      <c r="A6" s="24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</row>
    <row r="7" spans="1:24" ht="40.5" customHeight="1" thickTop="1" thickBot="1" x14ac:dyDescent="0.5">
      <c r="A7" s="248"/>
      <c r="B7" s="511" t="s">
        <v>43</v>
      </c>
      <c r="C7" s="513" t="s">
        <v>29</v>
      </c>
      <c r="D7" s="504" t="s">
        <v>54</v>
      </c>
      <c r="E7" s="505"/>
      <c r="F7" s="505"/>
      <c r="G7" s="505"/>
      <c r="H7" s="505"/>
      <c r="I7" s="515" t="s">
        <v>53</v>
      </c>
      <c r="J7" s="509" t="s">
        <v>109</v>
      </c>
      <c r="K7" s="509" t="s">
        <v>55</v>
      </c>
      <c r="L7" s="509" t="s">
        <v>46</v>
      </c>
      <c r="M7" s="525" t="s">
        <v>47</v>
      </c>
      <c r="N7" s="506" t="s">
        <v>56</v>
      </c>
      <c r="O7" s="505"/>
      <c r="P7" s="505"/>
      <c r="Q7" s="505"/>
      <c r="R7" s="507"/>
      <c r="S7" s="515" t="s">
        <v>57</v>
      </c>
      <c r="T7" s="509" t="s">
        <v>44</v>
      </c>
      <c r="U7" s="509" t="s">
        <v>108</v>
      </c>
      <c r="V7" s="509" t="s">
        <v>45</v>
      </c>
      <c r="W7" s="509" t="s">
        <v>46</v>
      </c>
      <c r="X7" s="517" t="s">
        <v>47</v>
      </c>
    </row>
    <row r="8" spans="1:24" ht="75.75" customHeight="1" thickBot="1" x14ac:dyDescent="0.5">
      <c r="A8" s="248"/>
      <c r="B8" s="512"/>
      <c r="C8" s="514"/>
      <c r="D8" s="234" t="s">
        <v>49</v>
      </c>
      <c r="E8" s="236" t="s">
        <v>48</v>
      </c>
      <c r="F8" s="236" t="s">
        <v>50</v>
      </c>
      <c r="G8" s="236" t="s">
        <v>51</v>
      </c>
      <c r="H8" s="233" t="s">
        <v>52</v>
      </c>
      <c r="I8" s="516"/>
      <c r="J8" s="510"/>
      <c r="K8" s="510"/>
      <c r="L8" s="510"/>
      <c r="M8" s="526"/>
      <c r="N8" s="346" t="s">
        <v>49</v>
      </c>
      <c r="O8" s="323" t="s">
        <v>48</v>
      </c>
      <c r="P8" s="323" t="s">
        <v>50</v>
      </c>
      <c r="Q8" s="323" t="s">
        <v>51</v>
      </c>
      <c r="R8" s="347" t="s">
        <v>52</v>
      </c>
      <c r="S8" s="519"/>
      <c r="T8" s="520"/>
      <c r="U8" s="521"/>
      <c r="V8" s="510"/>
      <c r="W8" s="510"/>
      <c r="X8" s="518"/>
    </row>
    <row r="9" spans="1:24" ht="19" thickTop="1" x14ac:dyDescent="0.45">
      <c r="A9" s="248"/>
      <c r="B9" s="543" t="s">
        <v>21</v>
      </c>
      <c r="C9" s="324">
        <v>1</v>
      </c>
      <c r="D9" s="324">
        <v>70</v>
      </c>
      <c r="E9" s="324">
        <v>3</v>
      </c>
      <c r="F9" s="324">
        <v>9</v>
      </c>
      <c r="G9" s="324">
        <v>4</v>
      </c>
      <c r="H9" s="337">
        <v>14</v>
      </c>
      <c r="I9" s="343">
        <f>SUM(D9:H9)</f>
        <v>100</v>
      </c>
      <c r="J9" s="325">
        <f>((E9+F9+G9+H9)/I9)*100</f>
        <v>30</v>
      </c>
      <c r="K9" s="529">
        <f>AVERAGE(J9:J13)</f>
        <v>25.6</v>
      </c>
      <c r="L9" s="529">
        <f>STDEV(J9:J13)</f>
        <v>3.8470768123342629</v>
      </c>
      <c r="M9" s="522">
        <f>L9/SQRT(5)</f>
        <v>1.7204650534085226</v>
      </c>
      <c r="N9" s="326">
        <v>0</v>
      </c>
      <c r="O9" s="327">
        <f>E9*2</f>
        <v>6</v>
      </c>
      <c r="P9" s="327">
        <f>F9*5</f>
        <v>45</v>
      </c>
      <c r="Q9" s="327">
        <f>G9*8</f>
        <v>32</v>
      </c>
      <c r="R9" s="348">
        <f>H9*10</f>
        <v>140</v>
      </c>
      <c r="S9" s="344">
        <f>SUM(O9:R9)</f>
        <v>223</v>
      </c>
      <c r="T9" s="328">
        <f>J9*(S9/100)</f>
        <v>66.900000000000006</v>
      </c>
      <c r="U9" s="329">
        <v>66.900000000000006</v>
      </c>
      <c r="V9" s="529">
        <f>AVERAGE(U9:U13)</f>
        <v>48.9</v>
      </c>
      <c r="W9" s="529">
        <f>STDEV(U9:U13)</f>
        <v>15.445225799579617</v>
      </c>
      <c r="X9" s="540">
        <f>W9/SQRT(5)</f>
        <v>6.9073149631387132</v>
      </c>
    </row>
    <row r="10" spans="1:24" ht="18.5" x14ac:dyDescent="0.45">
      <c r="A10" s="248"/>
      <c r="B10" s="544"/>
      <c r="C10" s="327">
        <v>2</v>
      </c>
      <c r="D10" s="327">
        <v>75</v>
      </c>
      <c r="E10" s="327">
        <v>5</v>
      </c>
      <c r="F10" s="327">
        <v>4</v>
      </c>
      <c r="G10" s="327">
        <v>3</v>
      </c>
      <c r="H10" s="338">
        <v>13</v>
      </c>
      <c r="I10" s="344">
        <f t="shared" ref="I10:I28" si="0">SUM(D10:H10)</f>
        <v>100</v>
      </c>
      <c r="J10" s="329">
        <f t="shared" ref="J10:J28" si="1">((E10+F10+G10+H10)/I10)*100</f>
        <v>25</v>
      </c>
      <c r="K10" s="527"/>
      <c r="L10" s="527"/>
      <c r="M10" s="523"/>
      <c r="N10" s="326">
        <v>0</v>
      </c>
      <c r="O10" s="327">
        <f t="shared" ref="O10:O28" si="2">E10*2</f>
        <v>10</v>
      </c>
      <c r="P10" s="327">
        <f t="shared" ref="P10:P28" si="3">F10*5</f>
        <v>20</v>
      </c>
      <c r="Q10" s="327">
        <f t="shared" ref="Q10:Q28" si="4">G10*8</f>
        <v>24</v>
      </c>
      <c r="R10" s="348">
        <f t="shared" ref="R10:R28" si="5">H10*10</f>
        <v>130</v>
      </c>
      <c r="S10" s="344">
        <f t="shared" ref="S10:S28" si="6">SUM(O10:R10)</f>
        <v>184</v>
      </c>
      <c r="T10" s="328">
        <f t="shared" ref="T10:T28" si="7">J10*(S10/100)</f>
        <v>46</v>
      </c>
      <c r="U10" s="329">
        <v>46</v>
      </c>
      <c r="V10" s="527"/>
      <c r="W10" s="527"/>
      <c r="X10" s="537"/>
    </row>
    <row r="11" spans="1:24" ht="18.5" x14ac:dyDescent="0.45">
      <c r="A11" s="248"/>
      <c r="B11" s="544"/>
      <c r="C11" s="327">
        <v>3</v>
      </c>
      <c r="D11" s="327">
        <v>71</v>
      </c>
      <c r="E11" s="327">
        <v>3</v>
      </c>
      <c r="F11" s="327">
        <v>9</v>
      </c>
      <c r="G11" s="327">
        <v>3</v>
      </c>
      <c r="H11" s="338">
        <v>14</v>
      </c>
      <c r="I11" s="344">
        <f t="shared" si="0"/>
        <v>100</v>
      </c>
      <c r="J11" s="329">
        <f t="shared" si="1"/>
        <v>28.999999999999996</v>
      </c>
      <c r="K11" s="527"/>
      <c r="L11" s="527"/>
      <c r="M11" s="523"/>
      <c r="N11" s="326">
        <v>0</v>
      </c>
      <c r="O11" s="327">
        <f t="shared" si="2"/>
        <v>6</v>
      </c>
      <c r="P11" s="327">
        <f t="shared" si="3"/>
        <v>45</v>
      </c>
      <c r="Q11" s="327">
        <f t="shared" si="4"/>
        <v>24</v>
      </c>
      <c r="R11" s="348">
        <f t="shared" si="5"/>
        <v>140</v>
      </c>
      <c r="S11" s="344">
        <f t="shared" si="6"/>
        <v>215</v>
      </c>
      <c r="T11" s="328">
        <f t="shared" si="7"/>
        <v>62.349999999999987</v>
      </c>
      <c r="U11" s="329">
        <v>62.3</v>
      </c>
      <c r="V11" s="527"/>
      <c r="W11" s="527"/>
      <c r="X11" s="537"/>
    </row>
    <row r="12" spans="1:24" ht="18.5" x14ac:dyDescent="0.45">
      <c r="A12" s="248"/>
      <c r="B12" s="544"/>
      <c r="C12" s="327">
        <v>4</v>
      </c>
      <c r="D12" s="327">
        <v>77</v>
      </c>
      <c r="E12" s="327">
        <v>4</v>
      </c>
      <c r="F12" s="327">
        <v>5</v>
      </c>
      <c r="G12" s="327">
        <v>2</v>
      </c>
      <c r="H12" s="338">
        <v>12</v>
      </c>
      <c r="I12" s="344">
        <f t="shared" si="0"/>
        <v>100</v>
      </c>
      <c r="J12" s="329">
        <f t="shared" si="1"/>
        <v>23</v>
      </c>
      <c r="K12" s="527"/>
      <c r="L12" s="527"/>
      <c r="M12" s="523"/>
      <c r="N12" s="326">
        <v>0</v>
      </c>
      <c r="O12" s="327">
        <f t="shared" si="2"/>
        <v>8</v>
      </c>
      <c r="P12" s="327">
        <f t="shared" si="3"/>
        <v>25</v>
      </c>
      <c r="Q12" s="327">
        <f t="shared" si="4"/>
        <v>16</v>
      </c>
      <c r="R12" s="348">
        <f t="shared" si="5"/>
        <v>120</v>
      </c>
      <c r="S12" s="344">
        <f t="shared" si="6"/>
        <v>169</v>
      </c>
      <c r="T12" s="328">
        <f t="shared" si="7"/>
        <v>38.869999999999997</v>
      </c>
      <c r="U12" s="329">
        <v>38.9</v>
      </c>
      <c r="V12" s="527"/>
      <c r="W12" s="527"/>
      <c r="X12" s="537"/>
    </row>
    <row r="13" spans="1:24" ht="19" thickBot="1" x14ac:dyDescent="0.5">
      <c r="A13" s="248"/>
      <c r="B13" s="545"/>
      <c r="C13" s="330">
        <v>5</v>
      </c>
      <c r="D13" s="330">
        <v>79</v>
      </c>
      <c r="E13" s="330">
        <v>3</v>
      </c>
      <c r="F13" s="330">
        <v>7</v>
      </c>
      <c r="G13" s="330">
        <v>3</v>
      </c>
      <c r="H13" s="339">
        <v>8</v>
      </c>
      <c r="I13" s="344">
        <f t="shared" si="0"/>
        <v>100</v>
      </c>
      <c r="J13" s="329">
        <f t="shared" si="1"/>
        <v>21</v>
      </c>
      <c r="K13" s="530"/>
      <c r="L13" s="530"/>
      <c r="M13" s="524"/>
      <c r="N13" s="326">
        <v>0</v>
      </c>
      <c r="O13" s="327">
        <f t="shared" si="2"/>
        <v>6</v>
      </c>
      <c r="P13" s="327">
        <f t="shared" si="3"/>
        <v>35</v>
      </c>
      <c r="Q13" s="327">
        <f t="shared" si="4"/>
        <v>24</v>
      </c>
      <c r="R13" s="348">
        <f t="shared" si="5"/>
        <v>80</v>
      </c>
      <c r="S13" s="344">
        <f t="shared" si="6"/>
        <v>145</v>
      </c>
      <c r="T13" s="328">
        <f t="shared" si="7"/>
        <v>30.45</v>
      </c>
      <c r="U13" s="329">
        <v>30.4</v>
      </c>
      <c r="V13" s="530"/>
      <c r="W13" s="530"/>
      <c r="X13" s="538"/>
    </row>
    <row r="14" spans="1:24" ht="18.5" x14ac:dyDescent="0.45">
      <c r="A14" s="248"/>
      <c r="B14" s="546" t="s">
        <v>25</v>
      </c>
      <c r="C14" s="331">
        <v>1</v>
      </c>
      <c r="D14" s="331">
        <v>71</v>
      </c>
      <c r="E14" s="331">
        <v>5</v>
      </c>
      <c r="F14" s="331">
        <v>3</v>
      </c>
      <c r="G14" s="331">
        <v>5</v>
      </c>
      <c r="H14" s="340">
        <v>16</v>
      </c>
      <c r="I14" s="344">
        <f t="shared" si="0"/>
        <v>100</v>
      </c>
      <c r="J14" s="329">
        <f t="shared" si="1"/>
        <v>28.999999999999996</v>
      </c>
      <c r="K14" s="531">
        <f>AVERAGE(J14:J18)</f>
        <v>23.4</v>
      </c>
      <c r="L14" s="531">
        <f>STDEV(J14:J18)</f>
        <v>4.1593268686170788</v>
      </c>
      <c r="M14" s="541">
        <f>L14/SQRT(5)</f>
        <v>1.8601075237738249</v>
      </c>
      <c r="N14" s="326">
        <v>0</v>
      </c>
      <c r="O14" s="327">
        <f t="shared" si="2"/>
        <v>10</v>
      </c>
      <c r="P14" s="327">
        <f t="shared" si="3"/>
        <v>15</v>
      </c>
      <c r="Q14" s="327">
        <f t="shared" si="4"/>
        <v>40</v>
      </c>
      <c r="R14" s="348">
        <f t="shared" si="5"/>
        <v>160</v>
      </c>
      <c r="S14" s="344">
        <f t="shared" si="6"/>
        <v>225</v>
      </c>
      <c r="T14" s="328">
        <f t="shared" si="7"/>
        <v>65.249999999999986</v>
      </c>
      <c r="U14" s="329">
        <v>47.2</v>
      </c>
      <c r="V14" s="531">
        <f>AVERAGE(U14:U18)</f>
        <v>40.080000000000005</v>
      </c>
      <c r="W14" s="531">
        <f>STDEV(U14:U18)</f>
        <v>10.23899409121813</v>
      </c>
      <c r="X14" s="536">
        <f>W14/SQRT(5)</f>
        <v>4.5790173618364838</v>
      </c>
    </row>
    <row r="15" spans="1:24" ht="18.5" x14ac:dyDescent="0.45">
      <c r="A15" s="248"/>
      <c r="B15" s="533"/>
      <c r="C15" s="327">
        <v>2</v>
      </c>
      <c r="D15" s="327">
        <v>76</v>
      </c>
      <c r="E15" s="327">
        <v>5</v>
      </c>
      <c r="F15" s="327">
        <v>5</v>
      </c>
      <c r="G15" s="327">
        <v>3</v>
      </c>
      <c r="H15" s="338">
        <v>11</v>
      </c>
      <c r="I15" s="344">
        <f t="shared" si="0"/>
        <v>100</v>
      </c>
      <c r="J15" s="329">
        <f t="shared" si="1"/>
        <v>24</v>
      </c>
      <c r="K15" s="527"/>
      <c r="L15" s="527"/>
      <c r="M15" s="523"/>
      <c r="N15" s="326">
        <v>0</v>
      </c>
      <c r="O15" s="327">
        <f t="shared" si="2"/>
        <v>10</v>
      </c>
      <c r="P15" s="327">
        <f t="shared" si="3"/>
        <v>25</v>
      </c>
      <c r="Q15" s="327">
        <f t="shared" si="4"/>
        <v>24</v>
      </c>
      <c r="R15" s="348">
        <f t="shared" si="5"/>
        <v>110</v>
      </c>
      <c r="S15" s="344">
        <f t="shared" si="6"/>
        <v>169</v>
      </c>
      <c r="T15" s="328">
        <f t="shared" si="7"/>
        <v>40.56</v>
      </c>
      <c r="U15" s="329">
        <v>40.6</v>
      </c>
      <c r="V15" s="527"/>
      <c r="W15" s="527"/>
      <c r="X15" s="537"/>
    </row>
    <row r="16" spans="1:24" ht="18.5" x14ac:dyDescent="0.45">
      <c r="A16" s="248"/>
      <c r="B16" s="533"/>
      <c r="C16" s="327">
        <v>3</v>
      </c>
      <c r="D16" s="327">
        <v>79</v>
      </c>
      <c r="E16" s="327">
        <v>2</v>
      </c>
      <c r="F16" s="327">
        <v>6</v>
      </c>
      <c r="G16" s="327">
        <v>3</v>
      </c>
      <c r="H16" s="338">
        <v>10</v>
      </c>
      <c r="I16" s="344">
        <f t="shared" si="0"/>
        <v>100</v>
      </c>
      <c r="J16" s="329">
        <f t="shared" si="1"/>
        <v>21</v>
      </c>
      <c r="K16" s="527"/>
      <c r="L16" s="527"/>
      <c r="M16" s="523"/>
      <c r="N16" s="326">
        <v>0</v>
      </c>
      <c r="O16" s="327">
        <f t="shared" si="2"/>
        <v>4</v>
      </c>
      <c r="P16" s="327">
        <f t="shared" si="3"/>
        <v>30</v>
      </c>
      <c r="Q16" s="327">
        <f t="shared" si="4"/>
        <v>24</v>
      </c>
      <c r="R16" s="348">
        <f t="shared" si="5"/>
        <v>100</v>
      </c>
      <c r="S16" s="344">
        <f t="shared" si="6"/>
        <v>158</v>
      </c>
      <c r="T16" s="328">
        <f t="shared" si="7"/>
        <v>33.18</v>
      </c>
      <c r="U16" s="329">
        <v>45.8</v>
      </c>
      <c r="V16" s="527"/>
      <c r="W16" s="527"/>
      <c r="X16" s="537"/>
    </row>
    <row r="17" spans="1:24" ht="18.5" x14ac:dyDescent="0.45">
      <c r="A17" s="248"/>
      <c r="B17" s="533"/>
      <c r="C17" s="327">
        <v>4</v>
      </c>
      <c r="D17" s="327">
        <v>82</v>
      </c>
      <c r="E17" s="327">
        <v>3</v>
      </c>
      <c r="F17" s="327">
        <v>6</v>
      </c>
      <c r="G17" s="327">
        <v>1</v>
      </c>
      <c r="H17" s="338">
        <v>8</v>
      </c>
      <c r="I17" s="344">
        <f t="shared" si="0"/>
        <v>100</v>
      </c>
      <c r="J17" s="329">
        <f t="shared" si="1"/>
        <v>18</v>
      </c>
      <c r="K17" s="527"/>
      <c r="L17" s="527"/>
      <c r="M17" s="523"/>
      <c r="N17" s="326">
        <v>0</v>
      </c>
      <c r="O17" s="327">
        <f t="shared" si="2"/>
        <v>6</v>
      </c>
      <c r="P17" s="327">
        <f t="shared" si="3"/>
        <v>30</v>
      </c>
      <c r="Q17" s="327">
        <f t="shared" si="4"/>
        <v>8</v>
      </c>
      <c r="R17" s="348">
        <f t="shared" si="5"/>
        <v>80</v>
      </c>
      <c r="S17" s="344">
        <f t="shared" si="6"/>
        <v>124</v>
      </c>
      <c r="T17" s="328">
        <f t="shared" si="7"/>
        <v>22.32</v>
      </c>
      <c r="U17" s="329">
        <v>22.3</v>
      </c>
      <c r="V17" s="527"/>
      <c r="W17" s="527"/>
      <c r="X17" s="537"/>
    </row>
    <row r="18" spans="1:24" ht="19" thickBot="1" x14ac:dyDescent="0.5">
      <c r="A18" s="248"/>
      <c r="B18" s="547"/>
      <c r="C18" s="330">
        <v>5</v>
      </c>
      <c r="D18" s="330">
        <v>75</v>
      </c>
      <c r="E18" s="330">
        <v>3</v>
      </c>
      <c r="F18" s="330">
        <v>8</v>
      </c>
      <c r="G18" s="330">
        <v>4</v>
      </c>
      <c r="H18" s="339">
        <v>10</v>
      </c>
      <c r="I18" s="344">
        <f t="shared" si="0"/>
        <v>100</v>
      </c>
      <c r="J18" s="329">
        <f t="shared" si="1"/>
        <v>25</v>
      </c>
      <c r="K18" s="530"/>
      <c r="L18" s="530"/>
      <c r="M18" s="524"/>
      <c r="N18" s="326">
        <v>0</v>
      </c>
      <c r="O18" s="327">
        <f t="shared" si="2"/>
        <v>6</v>
      </c>
      <c r="P18" s="327">
        <f t="shared" si="3"/>
        <v>40</v>
      </c>
      <c r="Q18" s="327">
        <f t="shared" si="4"/>
        <v>32</v>
      </c>
      <c r="R18" s="348">
        <f t="shared" si="5"/>
        <v>100</v>
      </c>
      <c r="S18" s="344">
        <f t="shared" si="6"/>
        <v>178</v>
      </c>
      <c r="T18" s="328">
        <f t="shared" si="7"/>
        <v>44.5</v>
      </c>
      <c r="U18" s="329">
        <v>44.5</v>
      </c>
      <c r="V18" s="530"/>
      <c r="W18" s="530"/>
      <c r="X18" s="538"/>
    </row>
    <row r="19" spans="1:24" ht="18.5" x14ac:dyDescent="0.45">
      <c r="A19" s="248"/>
      <c r="B19" s="546" t="s">
        <v>26</v>
      </c>
      <c r="C19" s="331">
        <v>1</v>
      </c>
      <c r="D19" s="331">
        <v>87</v>
      </c>
      <c r="E19" s="331">
        <v>4</v>
      </c>
      <c r="F19" s="331">
        <v>5</v>
      </c>
      <c r="G19" s="331">
        <v>0</v>
      </c>
      <c r="H19" s="340">
        <v>4</v>
      </c>
      <c r="I19" s="344">
        <f t="shared" si="0"/>
        <v>100</v>
      </c>
      <c r="J19" s="329">
        <f t="shared" si="1"/>
        <v>13</v>
      </c>
      <c r="K19" s="531">
        <f>AVERAGE(J19:J23)</f>
        <v>18.399999999999999</v>
      </c>
      <c r="L19" s="531">
        <f>STDEV(J19:J23)</f>
        <v>11.844830095868831</v>
      </c>
      <c r="M19" s="541">
        <f>L19/SQRT(5)</f>
        <v>5.2971690552596113</v>
      </c>
      <c r="N19" s="326">
        <v>0</v>
      </c>
      <c r="O19" s="327">
        <f t="shared" si="2"/>
        <v>8</v>
      </c>
      <c r="P19" s="327">
        <f t="shared" si="3"/>
        <v>25</v>
      </c>
      <c r="Q19" s="327">
        <f t="shared" si="4"/>
        <v>0</v>
      </c>
      <c r="R19" s="348">
        <f t="shared" si="5"/>
        <v>40</v>
      </c>
      <c r="S19" s="344">
        <f t="shared" si="6"/>
        <v>73</v>
      </c>
      <c r="T19" s="328">
        <f t="shared" si="7"/>
        <v>9.49</v>
      </c>
      <c r="U19" s="329">
        <v>9.5</v>
      </c>
      <c r="V19" s="531">
        <f>AVERAGE(U19:U23)</f>
        <v>30.596000000000004</v>
      </c>
      <c r="W19" s="531">
        <f>STDEV(U19:U23)</f>
        <v>37.038157081582767</v>
      </c>
      <c r="X19" s="536">
        <f>W19/SQRT(5)</f>
        <v>16.563967399146858</v>
      </c>
    </row>
    <row r="20" spans="1:24" ht="18.5" x14ac:dyDescent="0.45">
      <c r="A20" s="248"/>
      <c r="B20" s="533"/>
      <c r="C20" s="327">
        <v>2</v>
      </c>
      <c r="D20" s="327">
        <v>64</v>
      </c>
      <c r="E20" s="327">
        <v>7</v>
      </c>
      <c r="F20" s="327">
        <v>9</v>
      </c>
      <c r="G20" s="327">
        <v>3</v>
      </c>
      <c r="H20" s="338">
        <v>17</v>
      </c>
      <c r="I20" s="344">
        <f t="shared" si="0"/>
        <v>100</v>
      </c>
      <c r="J20" s="329">
        <f t="shared" si="1"/>
        <v>36</v>
      </c>
      <c r="K20" s="527"/>
      <c r="L20" s="527"/>
      <c r="M20" s="523"/>
      <c r="N20" s="326">
        <v>0</v>
      </c>
      <c r="O20" s="327">
        <f t="shared" si="2"/>
        <v>14</v>
      </c>
      <c r="P20" s="327">
        <f t="shared" si="3"/>
        <v>45</v>
      </c>
      <c r="Q20" s="327">
        <f t="shared" si="4"/>
        <v>24</v>
      </c>
      <c r="R20" s="348">
        <f t="shared" si="5"/>
        <v>170</v>
      </c>
      <c r="S20" s="344">
        <f t="shared" si="6"/>
        <v>253</v>
      </c>
      <c r="T20" s="328">
        <f t="shared" si="7"/>
        <v>91.08</v>
      </c>
      <c r="U20" s="329">
        <v>91.08</v>
      </c>
      <c r="V20" s="527"/>
      <c r="W20" s="527"/>
      <c r="X20" s="537"/>
    </row>
    <row r="21" spans="1:24" ht="18.5" x14ac:dyDescent="0.45">
      <c r="A21" s="248"/>
      <c r="B21" s="533"/>
      <c r="C21" s="327">
        <v>3</v>
      </c>
      <c r="D21" s="327">
        <v>90</v>
      </c>
      <c r="E21" s="327">
        <v>3</v>
      </c>
      <c r="F21" s="327">
        <v>3</v>
      </c>
      <c r="G21" s="327">
        <v>1</v>
      </c>
      <c r="H21" s="338">
        <v>3</v>
      </c>
      <c r="I21" s="344">
        <f t="shared" si="0"/>
        <v>100</v>
      </c>
      <c r="J21" s="329">
        <f t="shared" si="1"/>
        <v>10</v>
      </c>
      <c r="K21" s="527"/>
      <c r="L21" s="527"/>
      <c r="M21" s="523"/>
      <c r="N21" s="326">
        <v>0</v>
      </c>
      <c r="O21" s="327">
        <f t="shared" si="2"/>
        <v>6</v>
      </c>
      <c r="P21" s="327">
        <f t="shared" si="3"/>
        <v>15</v>
      </c>
      <c r="Q21" s="327">
        <f t="shared" si="4"/>
        <v>8</v>
      </c>
      <c r="R21" s="348">
        <f t="shared" si="5"/>
        <v>30</v>
      </c>
      <c r="S21" s="344">
        <f t="shared" si="6"/>
        <v>59</v>
      </c>
      <c r="T21" s="328">
        <f t="shared" si="7"/>
        <v>5.8999999999999995</v>
      </c>
      <c r="U21" s="329">
        <v>5.9</v>
      </c>
      <c r="V21" s="527"/>
      <c r="W21" s="527"/>
      <c r="X21" s="537"/>
    </row>
    <row r="22" spans="1:24" ht="18.5" x14ac:dyDescent="0.45">
      <c r="A22" s="248"/>
      <c r="B22" s="533"/>
      <c r="C22" s="327">
        <v>4</v>
      </c>
      <c r="D22" s="327">
        <v>75</v>
      </c>
      <c r="E22" s="327">
        <v>5</v>
      </c>
      <c r="F22" s="327">
        <v>8</v>
      </c>
      <c r="G22" s="327">
        <v>2</v>
      </c>
      <c r="H22" s="338">
        <v>10</v>
      </c>
      <c r="I22" s="344">
        <f t="shared" si="0"/>
        <v>100</v>
      </c>
      <c r="J22" s="329">
        <f t="shared" si="1"/>
        <v>25</v>
      </c>
      <c r="K22" s="527"/>
      <c r="L22" s="527"/>
      <c r="M22" s="523"/>
      <c r="N22" s="326">
        <v>0</v>
      </c>
      <c r="O22" s="327">
        <f t="shared" si="2"/>
        <v>10</v>
      </c>
      <c r="P22" s="327">
        <f t="shared" si="3"/>
        <v>40</v>
      </c>
      <c r="Q22" s="327">
        <f t="shared" si="4"/>
        <v>16</v>
      </c>
      <c r="R22" s="348">
        <f t="shared" si="5"/>
        <v>100</v>
      </c>
      <c r="S22" s="344">
        <f t="shared" si="6"/>
        <v>166</v>
      </c>
      <c r="T22" s="328">
        <f t="shared" si="7"/>
        <v>41.5</v>
      </c>
      <c r="U22" s="329">
        <v>41.5</v>
      </c>
      <c r="V22" s="527"/>
      <c r="W22" s="527"/>
      <c r="X22" s="537"/>
    </row>
    <row r="23" spans="1:24" ht="19" thickBot="1" x14ac:dyDescent="0.5">
      <c r="A23" s="248"/>
      <c r="B23" s="548"/>
      <c r="C23" s="330">
        <v>5</v>
      </c>
      <c r="D23" s="330">
        <v>92</v>
      </c>
      <c r="E23" s="330">
        <v>1</v>
      </c>
      <c r="F23" s="330">
        <v>1</v>
      </c>
      <c r="G23" s="330">
        <v>2</v>
      </c>
      <c r="H23" s="339">
        <v>4</v>
      </c>
      <c r="I23" s="344">
        <f t="shared" si="0"/>
        <v>100</v>
      </c>
      <c r="J23" s="329">
        <f t="shared" si="1"/>
        <v>8</v>
      </c>
      <c r="K23" s="530"/>
      <c r="L23" s="530"/>
      <c r="M23" s="524"/>
      <c r="N23" s="326">
        <v>0</v>
      </c>
      <c r="O23" s="327">
        <f t="shared" si="2"/>
        <v>2</v>
      </c>
      <c r="P23" s="327">
        <f t="shared" si="3"/>
        <v>5</v>
      </c>
      <c r="Q23" s="327">
        <f t="shared" si="4"/>
        <v>16</v>
      </c>
      <c r="R23" s="348">
        <f t="shared" si="5"/>
        <v>40</v>
      </c>
      <c r="S23" s="344">
        <f t="shared" si="6"/>
        <v>63</v>
      </c>
      <c r="T23" s="328">
        <f t="shared" si="7"/>
        <v>5.04</v>
      </c>
      <c r="U23" s="329">
        <v>5</v>
      </c>
      <c r="V23" s="530"/>
      <c r="W23" s="530"/>
      <c r="X23" s="538"/>
    </row>
    <row r="24" spans="1:24" ht="18.5" x14ac:dyDescent="0.45">
      <c r="A24" s="248"/>
      <c r="B24" s="532" t="s">
        <v>27</v>
      </c>
      <c r="C24" s="332">
        <v>1</v>
      </c>
      <c r="D24" s="332">
        <v>93</v>
      </c>
      <c r="E24" s="332">
        <v>0</v>
      </c>
      <c r="F24" s="332">
        <v>4</v>
      </c>
      <c r="G24" s="332">
        <v>0</v>
      </c>
      <c r="H24" s="341">
        <v>3</v>
      </c>
      <c r="I24" s="344">
        <f t="shared" si="0"/>
        <v>100</v>
      </c>
      <c r="J24" s="329">
        <f t="shared" si="1"/>
        <v>7.0000000000000009</v>
      </c>
      <c r="K24" s="527">
        <f>AVERAGE(J24:J28)</f>
        <v>14.8</v>
      </c>
      <c r="L24" s="527">
        <f>STDEV(J24:J28)</f>
        <v>5.2153619241621181</v>
      </c>
      <c r="M24" s="523">
        <f>L24/SQRT(5)</f>
        <v>2.3323807579381195</v>
      </c>
      <c r="N24" s="326">
        <v>0</v>
      </c>
      <c r="O24" s="327">
        <f t="shared" si="2"/>
        <v>0</v>
      </c>
      <c r="P24" s="327">
        <f t="shared" si="3"/>
        <v>20</v>
      </c>
      <c r="Q24" s="327">
        <f t="shared" si="4"/>
        <v>0</v>
      </c>
      <c r="R24" s="348">
        <f t="shared" si="5"/>
        <v>30</v>
      </c>
      <c r="S24" s="344">
        <f t="shared" si="6"/>
        <v>50</v>
      </c>
      <c r="T24" s="328">
        <f t="shared" si="7"/>
        <v>3.5000000000000004</v>
      </c>
      <c r="U24" s="329">
        <v>3.5</v>
      </c>
      <c r="V24" s="527">
        <f>AVERAGE(U24:U28)</f>
        <v>16.72</v>
      </c>
      <c r="W24" s="527">
        <f>STDEV(U24:U28)</f>
        <v>10.291841429015511</v>
      </c>
      <c r="X24" s="537">
        <f>W24/SQRT(5)</f>
        <v>4.6026514097854516</v>
      </c>
    </row>
    <row r="25" spans="1:24" ht="18.5" x14ac:dyDescent="0.45">
      <c r="A25" s="248"/>
      <c r="B25" s="533"/>
      <c r="C25" s="327">
        <v>2</v>
      </c>
      <c r="D25" s="327">
        <v>83</v>
      </c>
      <c r="E25" s="327">
        <v>3</v>
      </c>
      <c r="F25" s="327">
        <v>3</v>
      </c>
      <c r="G25" s="327">
        <v>2</v>
      </c>
      <c r="H25" s="338">
        <v>9</v>
      </c>
      <c r="I25" s="344">
        <f t="shared" si="0"/>
        <v>100</v>
      </c>
      <c r="J25" s="329">
        <f t="shared" si="1"/>
        <v>17</v>
      </c>
      <c r="K25" s="527"/>
      <c r="L25" s="527"/>
      <c r="M25" s="523"/>
      <c r="N25" s="326">
        <v>0</v>
      </c>
      <c r="O25" s="327">
        <f t="shared" si="2"/>
        <v>6</v>
      </c>
      <c r="P25" s="327">
        <f t="shared" si="3"/>
        <v>15</v>
      </c>
      <c r="Q25" s="327">
        <f t="shared" si="4"/>
        <v>16</v>
      </c>
      <c r="R25" s="348">
        <f t="shared" si="5"/>
        <v>90</v>
      </c>
      <c r="S25" s="344">
        <f t="shared" si="6"/>
        <v>127</v>
      </c>
      <c r="T25" s="328">
        <f t="shared" si="7"/>
        <v>21.59</v>
      </c>
      <c r="U25" s="329">
        <v>21.6</v>
      </c>
      <c r="V25" s="527"/>
      <c r="W25" s="527"/>
      <c r="X25" s="537"/>
    </row>
    <row r="26" spans="1:24" ht="18.5" x14ac:dyDescent="0.45">
      <c r="A26" s="248"/>
      <c r="B26" s="533"/>
      <c r="C26" s="327">
        <v>3</v>
      </c>
      <c r="D26" s="327">
        <v>81</v>
      </c>
      <c r="E26" s="327">
        <v>4</v>
      </c>
      <c r="F26" s="327">
        <v>4</v>
      </c>
      <c r="G26" s="327">
        <v>2</v>
      </c>
      <c r="H26" s="338">
        <v>9</v>
      </c>
      <c r="I26" s="344">
        <f t="shared" si="0"/>
        <v>100</v>
      </c>
      <c r="J26" s="329">
        <f t="shared" si="1"/>
        <v>19</v>
      </c>
      <c r="K26" s="527"/>
      <c r="L26" s="527"/>
      <c r="M26" s="523"/>
      <c r="N26" s="326">
        <v>0</v>
      </c>
      <c r="O26" s="327">
        <f t="shared" si="2"/>
        <v>8</v>
      </c>
      <c r="P26" s="327">
        <f t="shared" si="3"/>
        <v>20</v>
      </c>
      <c r="Q26" s="327">
        <f t="shared" si="4"/>
        <v>16</v>
      </c>
      <c r="R26" s="348">
        <f t="shared" si="5"/>
        <v>90</v>
      </c>
      <c r="S26" s="344">
        <f t="shared" si="6"/>
        <v>134</v>
      </c>
      <c r="T26" s="328">
        <f t="shared" si="7"/>
        <v>25.46</v>
      </c>
      <c r="U26" s="329">
        <v>25.5</v>
      </c>
      <c r="V26" s="527"/>
      <c r="W26" s="527"/>
      <c r="X26" s="537"/>
    </row>
    <row r="27" spans="1:24" ht="18.5" x14ac:dyDescent="0.45">
      <c r="A27" s="248"/>
      <c r="B27" s="533"/>
      <c r="C27" s="327">
        <v>4</v>
      </c>
      <c r="D27" s="327">
        <v>88</v>
      </c>
      <c r="E27" s="327">
        <v>3</v>
      </c>
      <c r="F27" s="327">
        <v>6</v>
      </c>
      <c r="G27" s="327">
        <v>0</v>
      </c>
      <c r="H27" s="338">
        <v>3</v>
      </c>
      <c r="I27" s="344">
        <f t="shared" si="0"/>
        <v>100</v>
      </c>
      <c r="J27" s="329">
        <f t="shared" si="1"/>
        <v>12</v>
      </c>
      <c r="K27" s="527"/>
      <c r="L27" s="527"/>
      <c r="M27" s="523"/>
      <c r="N27" s="326">
        <v>0</v>
      </c>
      <c r="O27" s="327">
        <f t="shared" si="2"/>
        <v>6</v>
      </c>
      <c r="P27" s="327">
        <f t="shared" si="3"/>
        <v>30</v>
      </c>
      <c r="Q27" s="327">
        <f t="shared" si="4"/>
        <v>0</v>
      </c>
      <c r="R27" s="348">
        <f t="shared" si="5"/>
        <v>30</v>
      </c>
      <c r="S27" s="344">
        <f t="shared" si="6"/>
        <v>66</v>
      </c>
      <c r="T27" s="328">
        <f t="shared" si="7"/>
        <v>7.92</v>
      </c>
      <c r="U27" s="329">
        <v>7.9</v>
      </c>
      <c r="V27" s="527"/>
      <c r="W27" s="527"/>
      <c r="X27" s="537"/>
    </row>
    <row r="28" spans="1:24" ht="19" thickBot="1" x14ac:dyDescent="0.5">
      <c r="A28" s="248"/>
      <c r="B28" s="534"/>
      <c r="C28" s="333">
        <v>5</v>
      </c>
      <c r="D28" s="333">
        <v>81</v>
      </c>
      <c r="E28" s="333">
        <v>4</v>
      </c>
      <c r="F28" s="333">
        <v>4</v>
      </c>
      <c r="G28" s="333">
        <v>3</v>
      </c>
      <c r="H28" s="342">
        <v>8</v>
      </c>
      <c r="I28" s="345">
        <f t="shared" si="0"/>
        <v>100</v>
      </c>
      <c r="J28" s="335">
        <f t="shared" si="1"/>
        <v>19</v>
      </c>
      <c r="K28" s="528"/>
      <c r="L28" s="528"/>
      <c r="M28" s="542"/>
      <c r="N28" s="349">
        <v>0</v>
      </c>
      <c r="O28" s="334">
        <f t="shared" si="2"/>
        <v>8</v>
      </c>
      <c r="P28" s="334">
        <f t="shared" si="3"/>
        <v>20</v>
      </c>
      <c r="Q28" s="334">
        <f t="shared" si="4"/>
        <v>24</v>
      </c>
      <c r="R28" s="350">
        <f t="shared" si="5"/>
        <v>80</v>
      </c>
      <c r="S28" s="345">
        <f t="shared" si="6"/>
        <v>132</v>
      </c>
      <c r="T28" s="336">
        <f t="shared" si="7"/>
        <v>25.080000000000002</v>
      </c>
      <c r="U28" s="335">
        <v>25.1</v>
      </c>
      <c r="V28" s="528"/>
      <c r="W28" s="528"/>
      <c r="X28" s="539"/>
    </row>
    <row r="29" spans="1:24" ht="19" thickTop="1" x14ac:dyDescent="0.4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</row>
    <row r="33" ht="15" customHeight="1" x14ac:dyDescent="0.35"/>
  </sheetData>
  <sheetProtection algorithmName="SHA-512" hashValue="qov5epwQ8BSTwQtECDPuXSFKBuktkuwZV2w95g5KiKRlasEIntz75s+IETH5xDoA2Ey9PWW7I0h9i/oycONNlQ==" saltValue="7pDdW0DCfRok4FTujfgMAw==" spinCount="100000" sheet="1" objects="1" scenarios="1"/>
  <mergeCells count="45">
    <mergeCell ref="W14:W18"/>
    <mergeCell ref="X14:X18"/>
    <mergeCell ref="B9:B13"/>
    <mergeCell ref="B14:B18"/>
    <mergeCell ref="B19:B23"/>
    <mergeCell ref="B24:B28"/>
    <mergeCell ref="B5:X5"/>
    <mergeCell ref="K14:K18"/>
    <mergeCell ref="V19:V23"/>
    <mergeCell ref="W19:W23"/>
    <mergeCell ref="X19:X23"/>
    <mergeCell ref="V24:V28"/>
    <mergeCell ref="W24:W28"/>
    <mergeCell ref="X24:X28"/>
    <mergeCell ref="V9:V13"/>
    <mergeCell ref="W9:W13"/>
    <mergeCell ref="X9:X13"/>
    <mergeCell ref="V14:V18"/>
    <mergeCell ref="M14:M18"/>
    <mergeCell ref="M19:M23"/>
    <mergeCell ref="M24:M28"/>
    <mergeCell ref="K24:K28"/>
    <mergeCell ref="L9:L13"/>
    <mergeCell ref="L14:L18"/>
    <mergeCell ref="L19:L23"/>
    <mergeCell ref="L24:L28"/>
    <mergeCell ref="K9:K13"/>
    <mergeCell ref="K19:K23"/>
    <mergeCell ref="X7:X8"/>
    <mergeCell ref="S7:S8"/>
    <mergeCell ref="T7:T8"/>
    <mergeCell ref="U7:U8"/>
    <mergeCell ref="M9:M13"/>
    <mergeCell ref="M7:M8"/>
    <mergeCell ref="D7:H7"/>
    <mergeCell ref="N7:R7"/>
    <mergeCell ref="A1:Q1"/>
    <mergeCell ref="V7:V8"/>
    <mergeCell ref="W7:W8"/>
    <mergeCell ref="B7:B8"/>
    <mergeCell ref="C7:C8"/>
    <mergeCell ref="I7:I8"/>
    <mergeCell ref="K7:K8"/>
    <mergeCell ref="L7:L8"/>
    <mergeCell ref="J7:J8"/>
  </mergeCells>
  <pageMargins left="0.7" right="0.7" top="0.75" bottom="0.75" header="0.3" footer="0.3"/>
  <pageSetup scale="41" orientation="landscape" r:id="rId1"/>
  <headerFooter>
    <oddHeader>&amp;CStudy Name: Affect of TCE on In Vivo Phagocytosis
Book 2:  Experiment No. PP-127 (Notebook pp. 152 and 153)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F3661BA7A30E44BF70298DE2DA597E" ma:contentTypeVersion="36" ma:contentTypeDescription="Create a new document." ma:contentTypeScope="" ma:versionID="009cfb013ff91c7187e5594ca2c50770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b9b4c45a-1b26-41a9-bc60-c2053a476731" xmlns:ns6="fecc2597-e8fd-4279-ac06-bd7c891938be" targetNamespace="http://schemas.microsoft.com/office/2006/metadata/properties" ma:root="true" ma:fieldsID="02f22143832be6860012873986ecaa56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b9b4c45a-1b26-41a9-bc60-c2053a476731"/>
    <xsd:import namespace="fecc2597-e8fd-4279-ac06-bd7c891938be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DocType" minOccurs="0"/>
                <xsd:element ref="ns5:DocStatus" minOccurs="0"/>
                <xsd:element ref="ns5:PubDate" minOccurs="0"/>
                <xsd:element ref="ns6:SharedWithUsers" minOccurs="0"/>
                <xsd:element ref="ns6:SharedWithDetails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Location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4c45a-1b26-41a9-bc60-c2053a476731" elementFormDefault="qualified">
    <xsd:import namespace="http://schemas.microsoft.com/office/2006/documentManagement/types"/>
    <xsd:import namespace="http://schemas.microsoft.com/office/infopath/2007/PartnerControls"/>
    <xsd:element name="DocType" ma:index="28" nillable="true" ma:displayName="DocType" ma:default="Article" ma:format="Dropdown" ma:internalName="DocType">
      <xsd:simpleType>
        <xsd:restriction base="dms:Choice">
          <xsd:enumeration value="Article"/>
          <xsd:enumeration value="Assessment"/>
          <xsd:enumeration value="Briefing"/>
          <xsd:enumeration value="EndNote library"/>
          <xsd:enumeration value="Meeting summary"/>
          <xsd:enumeration value="Presentation"/>
          <xsd:enumeration value="Public Comments"/>
          <xsd:enumeration value="Recommendations"/>
          <xsd:enumeration value="Report"/>
          <xsd:enumeration value="Schedule"/>
          <xsd:enumeration value="VCCEP submission"/>
        </xsd:restriction>
      </xsd:simpleType>
    </xsd:element>
    <xsd:element name="DocStatus" ma:index="29" nillable="true" ma:displayName="DocStatus" ma:default="Published" ma:format="Dropdown" ma:internalName="DocStatus">
      <xsd:simpleType>
        <xsd:restriction base="dms:Choice">
          <xsd:enumeration value="Draft"/>
          <xsd:enumeration value="External Review Draft"/>
          <xsd:enumeration value="Final"/>
          <xsd:enumeration value="Initial draft"/>
          <xsd:enumeration value="Published"/>
          <xsd:enumeration value="Working"/>
        </xsd:restriction>
      </xsd:simpleType>
    </xsd:element>
    <xsd:element name="PubDate" ma:index="30" nillable="true" ma:displayName="PubDate" ma:internalName="PubDate">
      <xsd:simpleType>
        <xsd:restriction base="dms:Text">
          <xsd:maxLength value="4"/>
        </xsd:restriction>
      </xsd:simpleType>
    </xsd:element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c2597-e8fd-4279-ac06-bd7c891938be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Coverage xmlns="http://schemas.microsoft.com/sharepoint/v3/fields" xsi:nil="true"/>
    <Record xmlns="4ffa91fb-a0ff-4ac5-b2db-65c790d184a4">Shared</Record>
    <Language xmlns="http://schemas.microsoft.com/sharepoint/v3">English</Language>
    <EPA_x0020_Office xmlns="4ffa91fb-a0ff-4ac5-b2db-65c790d184a4" xsi:nil="true"/>
    <Document_x0020_Creation_x0020_Date xmlns="4ffa91fb-a0ff-4ac5-b2db-65c790d184a4">2020-09-28T18:11:21+00:00</Document_x0020_Creation_x0020_Date>
    <EPA_x0020_Related_x0020_Documents xmlns="4ffa91fb-a0ff-4ac5-b2db-65c790d184a4" xsi:nil="true"/>
    <j747ac98061d40f0aa7bd47e1db5675d xmlns="4ffa91fb-a0ff-4ac5-b2db-65c790d184a4">
      <Terms xmlns="http://schemas.microsoft.com/office/infopath/2007/PartnerControls"/>
    </j747ac98061d40f0aa7bd47e1db5675d>
    <CategoryDescription xmlns="http://schemas.microsoft.com/sharepoint.v3" xsi:nil="true"/>
    <_Source xmlns="http://schemas.microsoft.com/sharepoint/v3/fields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>
      <Value>1257</Value>
      <Value>1256</Value>
      <Value>1167</Value>
      <Value>1165</Value>
      <Value>1260</Value>
      <Value>1259</Value>
    </TaxCatchAll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trichloroethylene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TCE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raw data files</TermName>
          <TermId xmlns="http://schemas.microsoft.com/office/infopath/2007/PartnerControls">934772d9-178c-42c2-a0b8-f0450afcc8f1</TermId>
        </TermInfo>
        <TermInfo xmlns="http://schemas.microsoft.com/office/infopath/2007/PartnerControls">
          <TermName xmlns="http://schemas.microsoft.com/office/infopath/2007/PartnerControls">Selgrade and Gilmour</TermName>
          <TermId xmlns="http://schemas.microsoft.com/office/infopath/2007/PartnerControls">74b7cf5e-f38d-403a-aab2-73dbec358f8a</TermId>
        </TermInfo>
      </Terms>
    </TaxKeywordTaxHTField>
    <Rights xmlns="4ffa91fb-a0ff-4ac5-b2db-65c790d184a4" xsi:nil="true"/>
    <External_x0020_Contributor xmlns="4ffa91fb-a0ff-4ac5-b2db-65c790d184a4" xsi:nil="true"/>
    <DocType xmlns="b9b4c45a-1b26-41a9-bc60-c2053a476731">Article</DocType>
    <Identifier xmlns="4ffa91fb-a0ff-4ac5-b2db-65c790d184a4" xsi:nil="true"/>
    <PubDate xmlns="b9b4c45a-1b26-41a9-bc60-c2053a476731" xsi:nil="true"/>
    <Creator xmlns="4ffa91fb-a0ff-4ac5-b2db-65c790d184a4">
      <UserInfo>
        <DisplayName/>
        <AccountId xsi:nil="true"/>
        <AccountType/>
      </UserInfo>
    </Creator>
    <DocStatus xmlns="b9b4c45a-1b26-41a9-bc60-c2053a476731">Published</DocStatus>
  </documentManagement>
</p:properties>
</file>

<file path=customXml/itemProps1.xml><?xml version="1.0" encoding="utf-8"?>
<ds:datastoreItem xmlns:ds="http://schemas.openxmlformats.org/officeDocument/2006/customXml" ds:itemID="{868A6BCB-D865-4CFC-BA43-E871BD461739}"/>
</file>

<file path=customXml/itemProps2.xml><?xml version="1.0" encoding="utf-8"?>
<ds:datastoreItem xmlns:ds="http://schemas.openxmlformats.org/officeDocument/2006/customXml" ds:itemID="{484C6E6C-DCD0-4773-8DE9-5E41837C9F33}"/>
</file>

<file path=customXml/itemProps3.xml><?xml version="1.0" encoding="utf-8"?>
<ds:datastoreItem xmlns:ds="http://schemas.openxmlformats.org/officeDocument/2006/customXml" ds:itemID="{3D1CE409-BEEF-4AF1-A37D-98658E2BAA8F}"/>
</file>

<file path=customXml/itemProps4.xml><?xml version="1.0" encoding="utf-8"?>
<ds:datastoreItem xmlns:ds="http://schemas.openxmlformats.org/officeDocument/2006/customXml" ds:itemID="{D7242B7B-A997-42B0-B94F-BF4E55A1C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 Page_TOC</vt:lpstr>
      <vt:lpstr>% Mortality_raw data</vt:lpstr>
      <vt:lpstr>Cumulative % Mortality_Summary</vt:lpstr>
      <vt:lpstr>Bacterial clearance_raw data</vt:lpstr>
      <vt:lpstr>Bacterial clearance_Summary</vt:lpstr>
      <vt:lpstr>% Mice Infected_All</vt:lpstr>
      <vt:lpstr>Phagocytosis_All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Trichloroethylene Supplemental Information File: Personal Communication to OPPT - Raw Data Values from Selgrade and Gilmour, 2010</dc:title>
  <dc:subject>Trichloroethylene Personal Communication to OPPT - Raw Data Values from Selgrade and Gilmour, 2010</dc:subject>
  <dc:creator/>
  <cp:keywords>raw data files, Selgrade and Gilmour, TCE, trichloroethylene</cp:keywords>
  <cp:lastModifiedBy/>
  <dcterms:created xsi:type="dcterms:W3CDTF">2019-11-14T16:54:38Z</dcterms:created>
  <dcterms:modified xsi:type="dcterms:W3CDTF">2020-11-16T20:03:56Z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1258;#trichloroethylene|11111111-1111-1111-1111-111111111111;#1166;#TCE|11111111-1111-1111-1111-111111111111;#1256;#raw data files|934772d9-178c-42c2-a0b8-f0450afcc8f1;#1260;#Selgrade and Gilmour|74b7cf5e-f38d-403a-aab2-73dbec358f8a</vt:lpwstr>
  </property>
  <property fmtid="{D5CDD505-2E9C-101B-9397-08002B2CF9AE}" pid="3" name="ContentTypeId">
    <vt:lpwstr>0x010100B4F3661BA7A30E44BF70298DE2DA597E</vt:lpwstr>
  </property>
</Properties>
</file>