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66925"/>
  <mc:AlternateContent xmlns:mc="http://schemas.openxmlformats.org/markup-compatibility/2006">
    <mc:Choice Requires="x15">
      <x15ac:absPath xmlns:x15ac="http://schemas.microsoft.com/office/spreadsheetml/2010/11/ac" url="G:\RAD\Exposure Tech Team\6-Personal Folders\Stephanie Dioxane 2020 New Scope\QA'd Supplemental Files\For final\"/>
    </mc:Choice>
  </mc:AlternateContent>
  <xr:revisionPtr revIDLastSave="0" documentId="13_ncr:1_{D7399E68-874F-4567-AA28-DC163424C3C5}" xr6:coauthVersionLast="45" xr6:coauthVersionMax="45" xr10:uidLastSave="{00000000-0000-0000-0000-000000000000}"/>
  <bookViews>
    <workbookView xWindow="-110" yWindow="-110" windowWidth="19420" windowHeight="10420" xr2:uid="{00000000-000D-0000-FFFF-FFFF00000000}"/>
  </bookViews>
  <sheets>
    <sheet name="Cover Page" sheetId="10" r:id="rId1"/>
    <sheet name="Table of Contents" sheetId="1" r:id="rId2"/>
    <sheet name="Acute Inhalation Results" sheetId="2" r:id="rId3"/>
    <sheet name="Chronic Inhalation Results" sheetId="11" r:id="rId4"/>
    <sheet name="Acute Dermal Results" sheetId="4" r:id="rId5"/>
    <sheet name="Chronic Dermal Results" sheetId="9"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9" i="11" l="1"/>
  <c r="J9" i="11" s="1"/>
  <c r="I8" i="11"/>
  <c r="J8" i="11" s="1"/>
  <c r="I7" i="11"/>
  <c r="J7" i="11" s="1"/>
  <c r="I6" i="11"/>
  <c r="J6" i="11" s="1"/>
  <c r="I5" i="11"/>
  <c r="I4" i="11"/>
  <c r="I3" i="11"/>
  <c r="J3" i="11" s="1"/>
  <c r="J5" i="11"/>
  <c r="J4" i="11"/>
  <c r="J2" i="11"/>
  <c r="I2" i="11"/>
  <c r="K9" i="11" l="1"/>
  <c r="K8" i="11"/>
  <c r="K7" i="11"/>
  <c r="K6" i="11"/>
  <c r="K5" i="11"/>
  <c r="K4" i="11"/>
  <c r="K3" i="11"/>
  <c r="K2" i="11"/>
  <c r="I25" i="4" l="1"/>
  <c r="I24" i="4"/>
  <c r="I28" i="4"/>
  <c r="J3" i="9" l="1"/>
  <c r="J5" i="9"/>
  <c r="J7" i="9"/>
  <c r="J9" i="9" l="1"/>
  <c r="J8" i="9"/>
  <c r="J6" i="9"/>
  <c r="J4" i="9"/>
  <c r="J2" i="9"/>
  <c r="I27" i="4" l="1"/>
  <c r="I26" i="4"/>
  <c r="I23" i="4"/>
  <c r="I19" i="4"/>
  <c r="I18" i="4"/>
  <c r="I17" i="4"/>
  <c r="I13" i="4"/>
  <c r="I12" i="4"/>
  <c r="I11" i="4"/>
  <c r="I7" i="4"/>
  <c r="I6" i="4"/>
  <c r="I5" i="4"/>
  <c r="I22" i="4"/>
  <c r="I21" i="4"/>
  <c r="I20" i="4"/>
  <c r="I16" i="4"/>
  <c r="I15" i="4"/>
  <c r="I14" i="4"/>
  <c r="I10" i="4"/>
  <c r="I9" i="4"/>
  <c r="I8" i="4"/>
  <c r="I4" i="4"/>
  <c r="I3" i="4"/>
  <c r="I2" i="4"/>
  <c r="H21" i="2" l="1"/>
  <c r="H20" i="2"/>
  <c r="H19" i="2"/>
  <c r="H18" i="2"/>
  <c r="H17" i="2" l="1"/>
  <c r="H16" i="2"/>
  <c r="H15" i="2"/>
  <c r="H14" i="2"/>
  <c r="H13" i="2"/>
  <c r="H12" i="2"/>
  <c r="H11" i="2"/>
  <c r="H10" i="2"/>
  <c r="H9" i="2"/>
  <c r="H8" i="2"/>
  <c r="H7" i="2"/>
  <c r="H6" i="2"/>
  <c r="H5" i="2"/>
  <c r="H4" i="2"/>
  <c r="H3" i="2"/>
  <c r="H2" i="2"/>
</calcChain>
</file>

<file path=xl/sharedStrings.xml><?xml version="1.0" encoding="utf-8"?>
<sst xmlns="http://schemas.openxmlformats.org/spreadsheetml/2006/main" count="447" uniqueCount="67">
  <si>
    <t>Scenario Descriptor</t>
  </si>
  <si>
    <t>Duration</t>
  </si>
  <si>
    <t>Weight Fraction</t>
  </si>
  <si>
    <t>Mass Used</t>
  </si>
  <si>
    <t>Receptor</t>
  </si>
  <si>
    <t>High End</t>
  </si>
  <si>
    <t>User</t>
  </si>
  <si>
    <t>Bystander</t>
  </si>
  <si>
    <t>High-Intensity User</t>
  </si>
  <si>
    <r>
      <t>MOE
HEC = 284 mg/m</t>
    </r>
    <r>
      <rPr>
        <b/>
        <vertAlign val="superscript"/>
        <sz val="10"/>
        <color theme="1"/>
        <rFont val="Times New Roman"/>
        <family val="1"/>
      </rPr>
      <t>3</t>
    </r>
    <r>
      <rPr>
        <b/>
        <sz val="10"/>
        <color theme="1"/>
        <rFont val="Times New Roman"/>
        <family val="1"/>
      </rPr>
      <t xml:space="preserve">
Benchmark = 300</t>
    </r>
  </si>
  <si>
    <r>
      <t>8 hr Max TWA (mg/m</t>
    </r>
    <r>
      <rPr>
        <b/>
        <vertAlign val="superscript"/>
        <sz val="10"/>
        <color theme="1"/>
        <rFont val="Times New Roman"/>
        <family val="1"/>
      </rPr>
      <t>3</t>
    </r>
    <r>
      <rPr>
        <b/>
        <sz val="10"/>
        <color theme="1"/>
        <rFont val="Times New Roman"/>
        <family val="1"/>
      </rPr>
      <t>)</t>
    </r>
  </si>
  <si>
    <t>Consumer Condition of Use</t>
  </si>
  <si>
    <t>Antifreeze</t>
  </si>
  <si>
    <t>Dish Soap</t>
  </si>
  <si>
    <t>Dishwasher Detergent</t>
  </si>
  <si>
    <t>Laundry Detergent</t>
  </si>
  <si>
    <t>Paint and Floor Lacqer</t>
  </si>
  <si>
    <t>Textile Dye</t>
  </si>
  <si>
    <t>Spray Polyurethane Foam</t>
  </si>
  <si>
    <t xml:space="preserve">Basement </t>
  </si>
  <si>
    <t>Adult (≥21 years)</t>
  </si>
  <si>
    <t>Child (16-20 years)</t>
  </si>
  <si>
    <t>Child (11-15 years)</t>
  </si>
  <si>
    <t xml:space="preserve">Attic </t>
  </si>
  <si>
    <t>Garage</t>
  </si>
  <si>
    <t>Permeability Model Acute Dose Rate 
(ADR, mg/kg/day)</t>
  </si>
  <si>
    <t>Absorption Fraction Acute Dose Rate 
(ADR, mg/kg/day)</t>
  </si>
  <si>
    <t>Cancer Risk (Cancer Slope Factor = 0.12)</t>
  </si>
  <si>
    <t>Permeability Model 
Lifetime Average Daily Dose 
(LADD, mg/kg/day)</t>
  </si>
  <si>
    <t>Absorption Fraction Lifetime Average Daily Dose 
(LADD, mg/kg/day)</t>
  </si>
  <si>
    <r>
      <t>Lifetime Average Daily Concentration (LADC, mg/m</t>
    </r>
    <r>
      <rPr>
        <b/>
        <vertAlign val="superscript"/>
        <sz val="10"/>
        <rFont val="Times New Roman"/>
        <family val="1"/>
      </rPr>
      <t>3</t>
    </r>
    <r>
      <rPr>
        <b/>
        <sz val="10"/>
        <rFont val="Times New Roman"/>
        <family val="1"/>
      </rPr>
      <t>)</t>
    </r>
  </si>
  <si>
    <t>Acute Inhalation Results</t>
  </si>
  <si>
    <t>Chronic Inhalation Results</t>
  </si>
  <si>
    <t>Acute Dermal Results</t>
  </si>
  <si>
    <t>Chronic Dermal Results</t>
  </si>
  <si>
    <t>Moderate-Intensity User</t>
  </si>
  <si>
    <t>Frequency of Use
(days/year)</t>
  </si>
  <si>
    <t>Duration
(min)</t>
  </si>
  <si>
    <t>Surface Cleaner</t>
  </si>
  <si>
    <t>MOE 
(35.4 mg/kg/day, 
BM = 300)</t>
  </si>
  <si>
    <t>Mass Used
(g)</t>
  </si>
  <si>
    <t>Central Tendency</t>
  </si>
  <si>
    <r>
      <t>This spreadsheet presents CEM 2.1 modeling results for acute inhalation exposure for consumers (i.e., product users) and bystanders, given as maximum time-weighted average (TWA) indoor air concentrations for the duration of interest (8-hours). The model results are provided in mg/m</t>
    </r>
    <r>
      <rPr>
        <vertAlign val="superscript"/>
        <sz val="12"/>
        <color theme="1"/>
        <rFont val="Times New Roman"/>
        <family val="1"/>
      </rPr>
      <t>3</t>
    </r>
    <r>
      <rPr>
        <sz val="12"/>
        <color theme="1"/>
        <rFont val="Times New Roman"/>
        <family val="1"/>
      </rPr>
      <t xml:space="preserve">. CEM 2.1 model outputs are initially provided as a time series, displaying an estimated indoor air concentration for each 30-second interval in the simulation period (72 hours for the purposes of this acute assessment). These time series were used to generate the maximum TWA results shown in the following worksheets. This calculation (from full time series output to TWA results) was conducted in Microsoft Excel. </t>
    </r>
  </si>
  <si>
    <r>
      <t>This spreadsheet presents CEM modeling results for lifetime inhalation exposure for adult consumers (i.e., product users), given as a lifetime average daily concentration (LADC). The model results are given in mg/m</t>
    </r>
    <r>
      <rPr>
        <vertAlign val="superscript"/>
        <sz val="12"/>
        <color theme="1"/>
        <rFont val="Times New Roman"/>
        <family val="1"/>
      </rPr>
      <t>3</t>
    </r>
    <r>
      <rPr>
        <sz val="12"/>
        <color theme="1"/>
        <rFont val="Times New Roman"/>
        <family val="1"/>
      </rPr>
      <t xml:space="preserve"> and are compared against the inhalation unit risk for cancer. Based on the need to extract an LADC for use in cancer risk estimations, CEM available within EFAST, Version 2014 was used to produce these estimates. All user inputs (including emission rate estimation approach) were identical between these runs and those performed in CEM 2.1. Some differences exist between the two inhalation models, for example, CEM 2.1 incorporates dilution factor and can incorporate use of a near-field bubble around product user.</t>
    </r>
    <r>
      <rPr>
        <sz val="12"/>
        <color rgb="FFFF0000"/>
        <rFont val="Times New Roman"/>
        <family val="1"/>
      </rPr>
      <t xml:space="preserve"> </t>
    </r>
  </si>
  <si>
    <t xml:space="preserve">This spreadsheet presents CEM 2.1 modeling results for lifetime dermal exposure for adult consumers (i.e., product users), given as a lifetime average daily dose (LADD). Results are provided in mg/kg/day and are based on two model approaches: permeability and absorption fraction. </t>
  </si>
  <si>
    <t>Worksheet</t>
  </si>
  <si>
    <t>Description</t>
  </si>
  <si>
    <t>Basement, Attic</t>
  </si>
  <si>
    <t>Use Rate Based on Loading and Application Surface Area</t>
  </si>
  <si>
    <t>Based on Loading Rate and Application Surface Area</t>
  </si>
  <si>
    <r>
      <t xml:space="preserve">Cancer Risk (Inhalation Unit Risk = 1.0E-06 </t>
    </r>
    <r>
      <rPr>
        <b/>
        <sz val="10"/>
        <rFont val="Calibri"/>
        <family val="2"/>
      </rPr>
      <t>µ</t>
    </r>
    <r>
      <rPr>
        <b/>
        <sz val="10"/>
        <rFont val="Times New Roman"/>
        <family val="1"/>
      </rPr>
      <t>g/m</t>
    </r>
    <r>
      <rPr>
        <b/>
        <vertAlign val="superscript"/>
        <sz val="10"/>
        <rFont val="Times New Roman"/>
        <family val="1"/>
      </rPr>
      <t>3</t>
    </r>
    <r>
      <rPr>
        <b/>
        <sz val="10"/>
        <rFont val="Times New Roman"/>
        <family val="1"/>
      </rPr>
      <t xml:space="preserve">) </t>
    </r>
  </si>
  <si>
    <t>Maximum</t>
  </si>
  <si>
    <t xml:space="preserve">High End </t>
  </si>
  <si>
    <t xml:space="preserve">Central Tendency 
</t>
  </si>
  <si>
    <t>Single Input</t>
  </si>
  <si>
    <t xml:space="preserve">High End 
</t>
  </si>
  <si>
    <r>
      <t>Maximum</t>
    </r>
    <r>
      <rPr>
        <vertAlign val="superscript"/>
        <sz val="10"/>
        <color theme="1"/>
        <rFont val="Times New Roman"/>
        <family val="1"/>
      </rPr>
      <t>1</t>
    </r>
  </si>
  <si>
    <r>
      <rPr>
        <vertAlign val="superscript"/>
        <sz val="10"/>
        <color theme="1"/>
        <rFont val="Times New Roman"/>
        <family val="1"/>
      </rPr>
      <t>1</t>
    </r>
    <r>
      <rPr>
        <sz val="10"/>
        <color theme="1"/>
        <rFont val="Times New Roman"/>
        <family val="1"/>
      </rPr>
      <t xml:space="preserve"> Mean cannot be estimated</t>
    </r>
  </si>
  <si>
    <r>
      <t>Adjusted</t>
    </r>
    <r>
      <rPr>
        <b/>
        <vertAlign val="superscript"/>
        <sz val="10"/>
        <rFont val="Times New Roman"/>
        <family val="1"/>
      </rPr>
      <t xml:space="preserve">2 </t>
    </r>
    <r>
      <rPr>
        <b/>
        <sz val="10"/>
        <rFont val="Times New Roman"/>
        <family val="1"/>
      </rPr>
      <t>Average Daily Concentration
(LADC, mg/m</t>
    </r>
    <r>
      <rPr>
        <b/>
        <vertAlign val="superscript"/>
        <sz val="10"/>
        <rFont val="Times New Roman"/>
        <family val="1"/>
      </rPr>
      <t>3</t>
    </r>
    <r>
      <rPr>
        <b/>
        <sz val="10"/>
        <rFont val="Times New Roman"/>
        <family val="1"/>
      </rPr>
      <t>)</t>
    </r>
  </si>
  <si>
    <r>
      <t>Modeled</t>
    </r>
    <r>
      <rPr>
        <b/>
        <vertAlign val="superscript"/>
        <sz val="10"/>
        <rFont val="Times New Roman"/>
        <family val="1"/>
      </rPr>
      <t>2</t>
    </r>
    <r>
      <rPr>
        <b/>
        <sz val="10"/>
        <rFont val="Times New Roman"/>
        <family val="1"/>
      </rPr>
      <t xml:space="preserve"> Weight Fraction Input</t>
    </r>
  </si>
  <si>
    <r>
      <t>Actual</t>
    </r>
    <r>
      <rPr>
        <b/>
        <vertAlign val="superscript"/>
        <sz val="10"/>
        <rFont val="Times New Roman"/>
        <family val="1"/>
      </rPr>
      <t>2</t>
    </r>
    <r>
      <rPr>
        <b/>
        <sz val="10"/>
        <rFont val="Times New Roman"/>
        <family val="1"/>
      </rPr>
      <t xml:space="preserve"> Weight Fraction Input</t>
    </r>
  </si>
  <si>
    <r>
      <rPr>
        <vertAlign val="superscript"/>
        <sz val="10"/>
        <color theme="1"/>
        <rFont val="Times New Roman"/>
        <family val="1"/>
      </rPr>
      <t>2</t>
    </r>
    <r>
      <rPr>
        <sz val="10"/>
        <color theme="1"/>
        <rFont val="Times New Roman"/>
        <family val="1"/>
      </rPr>
      <t xml:space="preserve"> As described in the 1,4 – Dioxane Supplemental Analysis to the Draft Risk Evaluation, CEM is used to estimate chronic inhalation exposures (LADC). This model has a weight fraction cut-off, where any inputs entered below 1E-5 are modeled as 1E-5. In other cases where this cut-off is not an issue, the model rounds the exact inputs. Therefore, based on the ratio of the actual weight fraction input for a specific scenario (column L) and the modeled weight fraction based on this cut-off (column M), a linear adjustment is made to the estimated LADC (column I). The adjusted LADC (column I) is used in the cancer risk estimate (column K). </t>
    </r>
  </si>
  <si>
    <t xml:space="preserve">Central Tendency
</t>
  </si>
  <si>
    <r>
      <t>Lifetime Average Daily Concentration (LADC, µg/m</t>
    </r>
    <r>
      <rPr>
        <b/>
        <vertAlign val="superscript"/>
        <sz val="10"/>
        <rFont val="Times New Roman"/>
        <family val="1"/>
      </rPr>
      <t>3</t>
    </r>
    <r>
      <rPr>
        <b/>
        <sz val="10"/>
        <rFont val="Times New Roman"/>
        <family val="1"/>
      </rPr>
      <t>)</t>
    </r>
  </si>
  <si>
    <t xml:space="preserve">This spreadsheet presents CEM 2.1 modeling results for acute dermal exposure for consumers (i.e., product users), given as acute dose rates (ADRs) for three potential user age groups, including child (11-15), child (16-20) and adults (21+). The model results are provided as a dose, in mg/kg/day and are based on the dermal permeability model (P_DER2b) and the fraction absorbed model (P_DER2a) within CEM 2.1, which are discussed in more detail in the final risk evaluation. P_DER2a was applied to scenarios that were less likely to involve dermal contact with impeded evaporation and P_DER2b was applied to scenarios that were more likely to include dermal contact with impeded evaporation. </t>
  </si>
  <si>
    <t>Table of Contents</t>
  </si>
  <si>
    <t>Final Risk Evaluation for 1,4-Dioxane 
Supplemental Information File on 
Consumer Exposure Modeling 
Results and Risk Estimates
December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</si>
</sst>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0.0E+00"/>
  </numFmts>
  <fonts count="24" x14ac:knownFonts="1">
    <font>
      <sz val="11"/>
      <color theme="1"/>
      <name val="Calibri"/>
      <family val="2"/>
      <scheme val="minor"/>
    </font>
    <font>
      <sz val="12"/>
      <color theme="1"/>
      <name val="Times New Roman"/>
      <family val="1"/>
    </font>
    <font>
      <vertAlign val="superscript"/>
      <sz val="12"/>
      <color theme="1"/>
      <name val="Times New Roman"/>
      <family val="1"/>
    </font>
    <font>
      <b/>
      <sz val="12"/>
      <color rgb="FFFF0000"/>
      <name val="Times New Roman"/>
      <family val="1"/>
    </font>
    <font>
      <b/>
      <sz val="10"/>
      <color theme="1"/>
      <name val="Times New Roman"/>
      <family val="1"/>
    </font>
    <font>
      <b/>
      <sz val="10"/>
      <name val="Times New Roman"/>
      <family val="1"/>
    </font>
    <font>
      <sz val="10"/>
      <color theme="1"/>
      <name val="Times New Roman"/>
      <family val="1"/>
    </font>
    <font>
      <sz val="10"/>
      <name val="Times New Roman"/>
      <family val="1"/>
    </font>
    <font>
      <b/>
      <vertAlign val="superscript"/>
      <sz val="10"/>
      <color theme="1"/>
      <name val="Times New Roman"/>
      <family val="1"/>
    </font>
    <font>
      <sz val="10"/>
      <color theme="1"/>
      <name val="Calibri"/>
      <family val="2"/>
      <scheme val="minor"/>
    </font>
    <font>
      <b/>
      <vertAlign val="superscript"/>
      <sz val="10"/>
      <name val="Times New Roman"/>
      <family val="1"/>
    </font>
    <font>
      <sz val="11"/>
      <color rgb="FFFF0000"/>
      <name val="Calibri"/>
      <family val="2"/>
      <scheme val="minor"/>
    </font>
    <font>
      <sz val="12"/>
      <color rgb="FFFF0000"/>
      <name val="Times New Roman"/>
      <family val="1"/>
    </font>
    <font>
      <sz val="11"/>
      <color theme="1"/>
      <name val="Times New Roman"/>
      <family val="1"/>
    </font>
    <font>
      <b/>
      <sz val="20"/>
      <color theme="1"/>
      <name val="Times New Roman"/>
      <family val="1"/>
    </font>
    <font>
      <b/>
      <sz val="16"/>
      <color theme="1"/>
      <name val="Times New Roman"/>
      <family val="1"/>
    </font>
    <font>
      <b/>
      <sz val="11"/>
      <color theme="1"/>
      <name val="Times New Roman"/>
      <family val="1"/>
    </font>
    <font>
      <sz val="11"/>
      <color theme="1"/>
      <name val="Tahoma"/>
      <family val="2"/>
    </font>
    <font>
      <b/>
      <sz val="12"/>
      <color theme="1"/>
      <name val="Times New Roman"/>
      <family val="1"/>
    </font>
    <font>
      <b/>
      <sz val="10"/>
      <name val="Calibri"/>
      <family val="2"/>
    </font>
    <font>
      <sz val="11"/>
      <name val="Calibri"/>
      <family val="2"/>
      <scheme val="minor"/>
    </font>
    <font>
      <vertAlign val="superscript"/>
      <sz val="10"/>
      <color theme="1"/>
      <name val="Times New Roman"/>
      <family val="1"/>
    </font>
    <font>
      <u/>
      <sz val="11"/>
      <color theme="10"/>
      <name val="Calibri"/>
      <family val="2"/>
      <scheme val="minor"/>
    </font>
    <font>
      <u/>
      <sz val="12"/>
      <color theme="10"/>
      <name val="Times New Roman"/>
      <family val="1"/>
    </font>
  </fonts>
  <fills count="6">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2"/>
        <bgColor indexed="64"/>
      </patternFill>
    </fill>
    <fill>
      <patternFill patternType="solid">
        <fgColor theme="0" tint="-4.9989318521683403E-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top style="medium">
        <color indexed="64"/>
      </top>
      <bottom/>
      <diagonal/>
    </border>
  </borders>
  <cellStyleXfs count="2">
    <xf numFmtId="0" fontId="0" fillId="0" borderId="0"/>
    <xf numFmtId="0" fontId="22" fillId="0" borderId="0" applyNumberFormat="0" applyFill="0" applyBorder="0" applyAlignment="0" applyProtection="0"/>
  </cellStyleXfs>
  <cellXfs count="104">
    <xf numFmtId="0" fontId="0" fillId="0" borderId="0" xfId="0"/>
    <xf numFmtId="0" fontId="1" fillId="0" borderId="0" xfId="0" applyFont="1"/>
    <xf numFmtId="0" fontId="1" fillId="0" borderId="0" xfId="0" applyFont="1" applyAlignment="1">
      <alignment wrapText="1"/>
    </xf>
    <xf numFmtId="0" fontId="3" fillId="0" borderId="0" xfId="0" applyFont="1" applyAlignment="1">
      <alignment horizontal="center" wrapText="1"/>
    </xf>
    <xf numFmtId="0" fontId="9" fillId="0" borderId="0" xfId="0" applyFont="1"/>
    <xf numFmtId="0" fontId="1" fillId="0" borderId="1" xfId="0" applyFont="1" applyBorder="1" applyAlignment="1">
      <alignment horizontal="left" vertical="top" wrapText="1"/>
    </xf>
    <xf numFmtId="0" fontId="1" fillId="0" borderId="0" xfId="0" applyFont="1" applyFill="1" applyBorder="1" applyAlignment="1">
      <alignment horizontal="left" vertical="top" wrapText="1"/>
    </xf>
    <xf numFmtId="0" fontId="1" fillId="0" borderId="0" xfId="0" applyFont="1" applyFill="1" applyBorder="1"/>
    <xf numFmtId="0" fontId="6" fillId="0" borderId="1" xfId="0" applyFont="1" applyBorder="1" applyAlignment="1">
      <alignment horizontal="left" vertical="top"/>
    </xf>
    <xf numFmtId="0" fontId="6" fillId="0" borderId="1" xfId="0" applyFont="1" applyFill="1" applyBorder="1" applyAlignment="1">
      <alignment horizontal="left" vertical="top"/>
    </xf>
    <xf numFmtId="0" fontId="7" fillId="0" borderId="1" xfId="0" applyFont="1" applyFill="1" applyBorder="1" applyAlignment="1">
      <alignment horizontal="left" vertical="top" wrapText="1"/>
    </xf>
    <xf numFmtId="0" fontId="7" fillId="0" borderId="1" xfId="0" applyFont="1" applyFill="1" applyBorder="1" applyAlignment="1">
      <alignment horizontal="left" vertical="top"/>
    </xf>
    <xf numFmtId="0" fontId="6" fillId="0" borderId="1" xfId="0" applyFont="1" applyBorder="1" applyAlignment="1">
      <alignment horizontal="left" vertical="top" wrapText="1"/>
    </xf>
    <xf numFmtId="0" fontId="6" fillId="0" borderId="1" xfId="0" applyFont="1" applyFill="1" applyBorder="1" applyAlignment="1">
      <alignment horizontal="left" vertical="top" wrapText="1"/>
    </xf>
    <xf numFmtId="0" fontId="0" fillId="0" borderId="0" xfId="0" applyAlignment="1">
      <alignment wrapText="1"/>
    </xf>
    <xf numFmtId="0" fontId="6" fillId="0" borderId="0" xfId="0" applyFont="1" applyFill="1" applyBorder="1" applyAlignment="1">
      <alignment wrapText="1"/>
    </xf>
    <xf numFmtId="0" fontId="6" fillId="0" borderId="3" xfId="0" applyFont="1" applyFill="1" applyBorder="1" applyAlignment="1">
      <alignment horizontal="left" vertical="top" wrapText="1"/>
    </xf>
    <xf numFmtId="0" fontId="6" fillId="0" borderId="3" xfId="0" applyFont="1" applyBorder="1" applyAlignment="1">
      <alignment horizontal="left" vertical="top" wrapText="1"/>
    </xf>
    <xf numFmtId="0" fontId="6" fillId="0" borderId="3" xfId="0" applyFont="1" applyBorder="1" applyAlignment="1">
      <alignment horizontal="left" vertical="top"/>
    </xf>
    <xf numFmtId="0" fontId="6" fillId="0" borderId="2" xfId="0" applyFont="1" applyBorder="1" applyAlignment="1">
      <alignment horizontal="left" vertical="top" wrapText="1"/>
    </xf>
    <xf numFmtId="0" fontId="6" fillId="0" borderId="2" xfId="0" applyFont="1" applyFill="1" applyBorder="1" applyAlignment="1">
      <alignment horizontal="left" vertical="top" wrapText="1"/>
    </xf>
    <xf numFmtId="0" fontId="6" fillId="0" borderId="2" xfId="0" applyFont="1" applyBorder="1" applyAlignment="1">
      <alignment horizontal="left" vertical="top"/>
    </xf>
    <xf numFmtId="0" fontId="5" fillId="0" borderId="2" xfId="0" applyFont="1" applyFill="1" applyBorder="1" applyAlignment="1">
      <alignment horizontal="center" vertical="center" wrapText="1"/>
    </xf>
    <xf numFmtId="0" fontId="0" fillId="0" borderId="0" xfId="0" applyFill="1"/>
    <xf numFmtId="0" fontId="11" fillId="0" borderId="0" xfId="0" applyFont="1" applyFill="1"/>
    <xf numFmtId="0" fontId="4" fillId="0" borderId="2" xfId="0" applyFont="1" applyBorder="1" applyAlignment="1">
      <alignment horizontal="center" vertical="center" wrapText="1"/>
    </xf>
    <xf numFmtId="0" fontId="13" fillId="2" borderId="0" xfId="0" applyFont="1" applyFill="1"/>
    <xf numFmtId="0" fontId="14" fillId="2" borderId="0" xfId="0" applyFont="1" applyFill="1" applyAlignment="1">
      <alignment horizontal="center" vertical="center" wrapText="1"/>
    </xf>
    <xf numFmtId="0" fontId="15" fillId="2" borderId="0" xfId="0" applyFont="1" applyFill="1" applyAlignment="1">
      <alignment wrapText="1"/>
    </xf>
    <xf numFmtId="0" fontId="0" fillId="2" borderId="0" xfId="0" applyFill="1"/>
    <xf numFmtId="0" fontId="16" fillId="2" borderId="0" xfId="0" applyFont="1" applyFill="1"/>
    <xf numFmtId="0" fontId="16" fillId="2" borderId="0" xfId="0" applyFont="1" applyFill="1" applyAlignment="1">
      <alignment wrapText="1"/>
    </xf>
    <xf numFmtId="164" fontId="16" fillId="2" borderId="0" xfId="0" applyNumberFormat="1" applyFont="1" applyFill="1" applyAlignment="1">
      <alignment horizontal="left"/>
    </xf>
    <xf numFmtId="164" fontId="16" fillId="2" borderId="0" xfId="0" applyNumberFormat="1" applyFont="1" applyFill="1" applyAlignment="1">
      <alignment horizontal="left" wrapText="1"/>
    </xf>
    <xf numFmtId="0" fontId="17" fillId="2" borderId="0" xfId="0" applyFont="1" applyFill="1"/>
    <xf numFmtId="0" fontId="6" fillId="0" borderId="3" xfId="0" applyFont="1" applyFill="1" applyBorder="1" applyAlignment="1">
      <alignment horizontal="left" vertical="top"/>
    </xf>
    <xf numFmtId="0" fontId="6" fillId="0" borderId="2" xfId="0" applyFont="1" applyFill="1" applyBorder="1" applyAlignment="1">
      <alignment horizontal="left" vertical="top"/>
    </xf>
    <xf numFmtId="0" fontId="7" fillId="0" borderId="3" xfId="0" applyFont="1" applyFill="1" applyBorder="1" applyAlignment="1">
      <alignment horizontal="left" vertical="top" wrapText="1"/>
    </xf>
    <xf numFmtId="0" fontId="7" fillId="0" borderId="3" xfId="0" applyFont="1" applyFill="1" applyBorder="1" applyAlignment="1">
      <alignment horizontal="left" vertical="top"/>
    </xf>
    <xf numFmtId="0" fontId="6" fillId="0" borderId="6" xfId="0" applyFont="1" applyFill="1" applyBorder="1" applyAlignment="1">
      <alignment horizontal="left" vertical="top"/>
    </xf>
    <xf numFmtId="0" fontId="6" fillId="0" borderId="6" xfId="0" applyFont="1" applyBorder="1" applyAlignment="1">
      <alignment horizontal="left" vertical="top"/>
    </xf>
    <xf numFmtId="0" fontId="7" fillId="0" borderId="2" xfId="0" applyFont="1" applyFill="1" applyBorder="1" applyAlignment="1">
      <alignment horizontal="left" vertical="top" wrapText="1"/>
    </xf>
    <xf numFmtId="0" fontId="7" fillId="0" borderId="2" xfId="0" applyFont="1" applyFill="1" applyBorder="1" applyAlignment="1">
      <alignment horizontal="left" vertical="top"/>
    </xf>
    <xf numFmtId="165" fontId="6" fillId="0" borderId="3" xfId="0" applyNumberFormat="1" applyFont="1" applyBorder="1" applyAlignment="1">
      <alignment horizontal="left" vertical="top"/>
    </xf>
    <xf numFmtId="165" fontId="7" fillId="0" borderId="3" xfId="0" applyNumberFormat="1" applyFont="1" applyFill="1" applyBorder="1" applyAlignment="1">
      <alignment horizontal="left" vertical="top" wrapText="1"/>
    </xf>
    <xf numFmtId="165" fontId="6" fillId="0" borderId="2" xfId="0" applyNumberFormat="1" applyFont="1" applyBorder="1" applyAlignment="1">
      <alignment horizontal="left" vertical="top"/>
    </xf>
    <xf numFmtId="165" fontId="7" fillId="0" borderId="2" xfId="0" applyNumberFormat="1" applyFont="1" applyFill="1" applyBorder="1" applyAlignment="1">
      <alignment horizontal="left" vertical="top" wrapText="1"/>
    </xf>
    <xf numFmtId="165" fontId="7" fillId="0" borderId="3" xfId="0" applyNumberFormat="1" applyFont="1" applyBorder="1" applyAlignment="1">
      <alignment horizontal="left" vertical="top"/>
    </xf>
    <xf numFmtId="165" fontId="7" fillId="0" borderId="2" xfId="0" applyNumberFormat="1" applyFont="1" applyBorder="1" applyAlignment="1">
      <alignment horizontal="left" vertical="top"/>
    </xf>
    <xf numFmtId="165" fontId="6" fillId="0" borderId="1" xfId="0" applyNumberFormat="1" applyFont="1" applyBorder="1" applyAlignment="1">
      <alignment horizontal="left" vertical="top"/>
    </xf>
    <xf numFmtId="165" fontId="7" fillId="0" borderId="1" xfId="0" applyNumberFormat="1" applyFont="1" applyFill="1" applyBorder="1" applyAlignment="1">
      <alignment horizontal="left" vertical="top" wrapText="1"/>
    </xf>
    <xf numFmtId="165" fontId="6" fillId="0" borderId="6" xfId="0" applyNumberFormat="1" applyFont="1" applyBorder="1" applyAlignment="1">
      <alignment horizontal="left" vertical="top"/>
    </xf>
    <xf numFmtId="165" fontId="4" fillId="0" borderId="3" xfId="0" applyNumberFormat="1" applyFont="1" applyFill="1" applyBorder="1" applyAlignment="1">
      <alignment horizontal="left" vertical="top"/>
    </xf>
    <xf numFmtId="165" fontId="6" fillId="0" borderId="3" xfId="0" applyNumberFormat="1" applyFont="1" applyFill="1" applyBorder="1" applyAlignment="1">
      <alignment horizontal="left" vertical="top" wrapText="1"/>
    </xf>
    <xf numFmtId="165" fontId="4" fillId="0" borderId="1" xfId="0" applyNumberFormat="1" applyFont="1" applyFill="1" applyBorder="1" applyAlignment="1">
      <alignment horizontal="left" vertical="top"/>
    </xf>
    <xf numFmtId="165" fontId="6" fillId="0" borderId="1" xfId="0" applyNumberFormat="1" applyFont="1" applyFill="1" applyBorder="1" applyAlignment="1">
      <alignment horizontal="left" vertical="top" wrapText="1"/>
    </xf>
    <xf numFmtId="165" fontId="4" fillId="0" borderId="2" xfId="0" applyNumberFormat="1" applyFont="1" applyFill="1" applyBorder="1" applyAlignment="1">
      <alignment horizontal="left" vertical="top"/>
    </xf>
    <xf numFmtId="165" fontId="6" fillId="0" borderId="2" xfId="0" applyNumberFormat="1" applyFont="1" applyFill="1" applyBorder="1" applyAlignment="1">
      <alignment horizontal="left" vertical="top" wrapText="1"/>
    </xf>
    <xf numFmtId="165" fontId="6" fillId="0" borderId="3" xfId="0" applyNumberFormat="1" applyFont="1" applyFill="1" applyBorder="1" applyAlignment="1">
      <alignment horizontal="left" vertical="top"/>
    </xf>
    <xf numFmtId="165" fontId="6" fillId="0" borderId="1" xfId="0" applyNumberFormat="1" applyFont="1" applyFill="1" applyBorder="1" applyAlignment="1">
      <alignment horizontal="left" vertical="top"/>
    </xf>
    <xf numFmtId="165" fontId="6" fillId="0" borderId="2" xfId="0" applyNumberFormat="1" applyFont="1" applyFill="1" applyBorder="1" applyAlignment="1">
      <alignment horizontal="left" vertical="top"/>
    </xf>
    <xf numFmtId="165" fontId="4" fillId="0" borderId="3" xfId="0" applyNumberFormat="1" applyFont="1" applyBorder="1" applyAlignment="1">
      <alignment horizontal="left" vertical="top"/>
    </xf>
    <xf numFmtId="165" fontId="4" fillId="0" borderId="1" xfId="0" applyNumberFormat="1" applyFont="1" applyBorder="1" applyAlignment="1">
      <alignment horizontal="left" vertical="top"/>
    </xf>
    <xf numFmtId="165" fontId="4" fillId="0" borderId="2" xfId="0" applyNumberFormat="1" applyFont="1" applyBorder="1" applyAlignment="1">
      <alignment horizontal="left" vertical="top"/>
    </xf>
    <xf numFmtId="0" fontId="18" fillId="3" borderId="1" xfId="0" applyFont="1" applyFill="1" applyBorder="1" applyAlignment="1"/>
    <xf numFmtId="165" fontId="9" fillId="0" borderId="0" xfId="0" applyNumberFormat="1" applyFont="1"/>
    <xf numFmtId="0" fontId="4" fillId="0" borderId="2" xfId="0" applyFont="1" applyBorder="1" applyAlignment="1">
      <alignment horizontal="center" vertical="center" wrapText="1"/>
    </xf>
    <xf numFmtId="0" fontId="11" fillId="0" borderId="0" xfId="0" applyFont="1"/>
    <xf numFmtId="0" fontId="4" fillId="0" borderId="7" xfId="0" applyFont="1" applyBorder="1" applyAlignment="1">
      <alignment horizontal="center" vertical="center" wrapText="1"/>
    </xf>
    <xf numFmtId="0" fontId="4" fillId="0" borderId="7"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20" fillId="0" borderId="8" xfId="0" applyFont="1" applyFill="1" applyBorder="1"/>
    <xf numFmtId="0" fontId="7" fillId="0" borderId="3" xfId="0" applyFont="1" applyBorder="1" applyAlignment="1">
      <alignment horizontal="left" vertical="top" wrapText="1"/>
    </xf>
    <xf numFmtId="0" fontId="7" fillId="0" borderId="3" xfId="0" applyFont="1" applyBorder="1" applyAlignment="1">
      <alignment horizontal="left" vertical="top"/>
    </xf>
    <xf numFmtId="0" fontId="7" fillId="0" borderId="4" xfId="0" applyFont="1" applyBorder="1" applyAlignment="1">
      <alignment horizontal="left" vertical="top" wrapText="1"/>
    </xf>
    <xf numFmtId="0" fontId="7" fillId="0" borderId="2" xfId="0" applyFont="1" applyBorder="1" applyAlignment="1">
      <alignment horizontal="left" vertical="top"/>
    </xf>
    <xf numFmtId="0" fontId="20" fillId="0" borderId="0" xfId="0" applyFont="1"/>
    <xf numFmtId="0" fontId="20" fillId="0" borderId="0" xfId="0" applyFont="1" applyFill="1" applyBorder="1"/>
    <xf numFmtId="165" fontId="5" fillId="0" borderId="3" xfId="0" applyNumberFormat="1" applyFont="1" applyFill="1" applyBorder="1" applyAlignment="1">
      <alignment horizontal="left" vertical="top"/>
    </xf>
    <xf numFmtId="165" fontId="5" fillId="0" borderId="1" xfId="0" applyNumberFormat="1" applyFont="1" applyFill="1" applyBorder="1" applyAlignment="1">
      <alignment horizontal="left" vertical="top"/>
    </xf>
    <xf numFmtId="165" fontId="5" fillId="0" borderId="2" xfId="0" applyNumberFormat="1" applyFont="1" applyFill="1" applyBorder="1" applyAlignment="1">
      <alignment horizontal="left" vertical="top"/>
    </xf>
    <xf numFmtId="165" fontId="7" fillId="0" borderId="3" xfId="0" applyNumberFormat="1" applyFont="1" applyFill="1" applyBorder="1" applyAlignment="1">
      <alignment horizontal="left" vertical="top"/>
    </xf>
    <xf numFmtId="165" fontId="7" fillId="0" borderId="1" xfId="0" applyNumberFormat="1" applyFont="1" applyFill="1" applyBorder="1" applyAlignment="1">
      <alignment horizontal="left" vertical="top"/>
    </xf>
    <xf numFmtId="165" fontId="7" fillId="0" borderId="2" xfId="0" applyNumberFormat="1" applyFont="1" applyFill="1" applyBorder="1" applyAlignment="1">
      <alignment horizontal="left" vertical="top"/>
    </xf>
    <xf numFmtId="165" fontId="7" fillId="0" borderId="1" xfId="0" applyNumberFormat="1" applyFont="1" applyBorder="1" applyAlignment="1">
      <alignment horizontal="left" vertical="top"/>
    </xf>
    <xf numFmtId="0" fontId="5" fillId="4" borderId="2" xfId="0" applyFont="1" applyFill="1" applyBorder="1" applyAlignment="1">
      <alignment horizontal="center" vertical="center" wrapText="1"/>
    </xf>
    <xf numFmtId="165" fontId="6" fillId="4" borderId="3" xfId="0" applyNumberFormat="1" applyFont="1" applyFill="1" applyBorder="1" applyAlignment="1">
      <alignment horizontal="left" vertical="top"/>
    </xf>
    <xf numFmtId="165" fontId="7" fillId="4" borderId="2" xfId="0" applyNumberFormat="1" applyFont="1" applyFill="1" applyBorder="1" applyAlignment="1">
      <alignment horizontal="left" vertical="top"/>
    </xf>
    <xf numFmtId="165" fontId="6" fillId="4" borderId="2" xfId="0" applyNumberFormat="1" applyFont="1" applyFill="1" applyBorder="1" applyAlignment="1">
      <alignment horizontal="left" vertical="top"/>
    </xf>
    <xf numFmtId="0" fontId="6" fillId="0" borderId="9" xfId="0" applyFont="1" applyBorder="1" applyAlignment="1">
      <alignment vertical="top"/>
    </xf>
    <xf numFmtId="0" fontId="11" fillId="0" borderId="8" xfId="0" applyFont="1" applyBorder="1"/>
    <xf numFmtId="0" fontId="0" fillId="0" borderId="0" xfId="0" applyBorder="1"/>
    <xf numFmtId="0" fontId="6" fillId="0" borderId="0" xfId="0" applyFont="1" applyBorder="1" applyAlignment="1">
      <alignment vertical="top"/>
    </xf>
    <xf numFmtId="0" fontId="6" fillId="0" borderId="6" xfId="0" applyFont="1" applyFill="1" applyBorder="1" applyAlignment="1">
      <alignment horizontal="left" vertical="top" wrapText="1"/>
    </xf>
    <xf numFmtId="0" fontId="6" fillId="0" borderId="6" xfId="0" applyFont="1" applyBorder="1" applyAlignment="1">
      <alignment horizontal="left" vertical="top" wrapText="1"/>
    </xf>
    <xf numFmtId="0" fontId="5" fillId="5" borderId="2" xfId="0" applyFont="1" applyFill="1" applyBorder="1" applyAlignment="1">
      <alignment horizontal="center" vertical="center" wrapText="1"/>
    </xf>
    <xf numFmtId="165" fontId="6" fillId="5" borderId="3" xfId="0" applyNumberFormat="1" applyFont="1" applyFill="1" applyBorder="1" applyAlignment="1">
      <alignment horizontal="left" vertical="top"/>
    </xf>
    <xf numFmtId="165" fontId="6" fillId="5" borderId="5" xfId="0" applyNumberFormat="1" applyFont="1" applyFill="1" applyBorder="1" applyAlignment="1">
      <alignment horizontal="left" vertical="top"/>
    </xf>
    <xf numFmtId="0" fontId="23" fillId="0" borderId="1" xfId="1" applyFont="1" applyBorder="1" applyAlignment="1">
      <alignment horizontal="left" vertical="top"/>
    </xf>
    <xf numFmtId="0" fontId="18" fillId="0" borderId="0" xfId="0" applyFont="1"/>
    <xf numFmtId="0" fontId="6" fillId="0" borderId="9" xfId="0" applyFont="1" applyBorder="1" applyAlignment="1">
      <alignment horizontal="left" vertical="top"/>
    </xf>
    <xf numFmtId="0" fontId="6" fillId="0" borderId="0" xfId="0" applyFont="1" applyAlignment="1">
      <alignment horizontal="left" vertical="top" wrapText="1"/>
    </xf>
    <xf numFmtId="0" fontId="4" fillId="0" borderId="7" xfId="0" applyFont="1" applyFill="1" applyBorder="1" applyAlignment="1">
      <alignment horizontal="center" vertical="center" wrapText="1"/>
    </xf>
    <xf numFmtId="0" fontId="4" fillId="0" borderId="2" xfId="0" applyFont="1" applyBorder="1" applyAlignment="1">
      <alignment horizontal="center" vertical="center" wrapText="1"/>
    </xf>
  </cellXfs>
  <cellStyles count="2">
    <cellStyle name="Hyperlink" xfId="1" builtinId="8"/>
    <cellStyle name="Normal" xfId="0" builtinId="0"/>
  </cellStyles>
  <dxfs count="2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C10"/>
  <sheetViews>
    <sheetView tabSelected="1" zoomScaleNormal="100" workbookViewId="0">
      <selection activeCell="B2" sqref="B2"/>
    </sheetView>
  </sheetViews>
  <sheetFormatPr defaultColWidth="8.81640625" defaultRowHeight="14.5" x14ac:dyDescent="0.35"/>
  <cols>
    <col min="1" max="1" width="8.81640625" style="29"/>
    <col min="2" max="2" width="76.1796875" style="29" customWidth="1"/>
    <col min="3" max="16384" width="8.81640625" style="29"/>
  </cols>
  <sheetData>
    <row r="2" spans="1:3" ht="150" x14ac:dyDescent="0.4">
      <c r="A2" s="26"/>
      <c r="B2" s="27" t="s">
        <v>66</v>
      </c>
      <c r="C2" s="28"/>
    </row>
    <row r="3" spans="1:3" x14ac:dyDescent="0.35">
      <c r="A3" s="26"/>
      <c r="B3" s="30"/>
      <c r="C3" s="31"/>
    </row>
    <row r="4" spans="1:3" x14ac:dyDescent="0.35">
      <c r="A4" s="26"/>
      <c r="B4" s="30"/>
      <c r="C4" s="31"/>
    </row>
    <row r="5" spans="1:3" x14ac:dyDescent="0.35">
      <c r="A5" s="26"/>
      <c r="B5" s="30"/>
      <c r="C5" s="31"/>
    </row>
    <row r="6" spans="1:3" x14ac:dyDescent="0.35">
      <c r="A6" s="26"/>
      <c r="B6" s="30"/>
      <c r="C6" s="31"/>
    </row>
    <row r="7" spans="1:3" x14ac:dyDescent="0.35">
      <c r="A7" s="26"/>
      <c r="B7" s="30"/>
      <c r="C7" s="31"/>
    </row>
    <row r="8" spans="1:3" x14ac:dyDescent="0.35">
      <c r="A8" s="26"/>
      <c r="B8" s="32"/>
      <c r="C8" s="33"/>
    </row>
    <row r="9" spans="1:3" x14ac:dyDescent="0.35">
      <c r="B9" s="34"/>
      <c r="C9" s="26"/>
    </row>
    <row r="10" spans="1:3" x14ac:dyDescent="0.35">
      <c r="B10" s="34"/>
      <c r="C10" s="26"/>
    </row>
  </sheetData>
  <sheetProtection algorithmName="SHA-512" hashValue="wz5SKMBOP9DPUQCTULOlWv+GePJAsbAQ/JZgzWpmDqecvVaIB3mN9aFjZP895ri1CNYiSa0UpNnDOlplHe395g==" saltValue="Q7iulzw8XPz/suwJmuJ+OA==" spinCount="100000" sheet="1" objects="1" scenarios="1"/>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B26"/>
  <sheetViews>
    <sheetView zoomScaleNormal="100" workbookViewId="0">
      <selection activeCell="B3" sqref="B3"/>
    </sheetView>
  </sheetViews>
  <sheetFormatPr defaultColWidth="9.1796875" defaultRowHeight="15.5" x14ac:dyDescent="0.35"/>
  <cols>
    <col min="1" max="1" width="35.7265625" style="1" bestFit="1" customWidth="1"/>
    <col min="2" max="2" width="120.7265625" style="1" customWidth="1"/>
    <col min="3" max="16384" width="9.1796875" style="1"/>
  </cols>
  <sheetData>
    <row r="1" spans="1:2" x14ac:dyDescent="0.35">
      <c r="A1" s="99" t="s">
        <v>65</v>
      </c>
    </row>
    <row r="2" spans="1:2" x14ac:dyDescent="0.35">
      <c r="A2" s="64" t="s">
        <v>45</v>
      </c>
      <c r="B2" s="64" t="s">
        <v>46</v>
      </c>
    </row>
    <row r="3" spans="1:2" ht="96" x14ac:dyDescent="0.35">
      <c r="A3" s="98" t="s">
        <v>31</v>
      </c>
      <c r="B3" s="5" t="s">
        <v>42</v>
      </c>
    </row>
    <row r="4" spans="1:2" ht="96" x14ac:dyDescent="0.35">
      <c r="A4" s="98" t="s">
        <v>32</v>
      </c>
      <c r="B4" s="5" t="s">
        <v>43</v>
      </c>
    </row>
    <row r="5" spans="1:2" ht="95.25" customHeight="1" x14ac:dyDescent="0.35">
      <c r="A5" s="98" t="s">
        <v>33</v>
      </c>
      <c r="B5" s="5" t="s">
        <v>64</v>
      </c>
    </row>
    <row r="6" spans="1:2" ht="46.5" x14ac:dyDescent="0.35">
      <c r="A6" s="98" t="s">
        <v>34</v>
      </c>
      <c r="B6" s="5" t="s">
        <v>44</v>
      </c>
    </row>
    <row r="9" spans="1:2" x14ac:dyDescent="0.35">
      <c r="B9" s="2"/>
    </row>
    <row r="10" spans="1:2" x14ac:dyDescent="0.35">
      <c r="B10" s="3"/>
    </row>
    <row r="11" spans="1:2" x14ac:dyDescent="0.35">
      <c r="B11" s="2"/>
    </row>
    <row r="12" spans="1:2" x14ac:dyDescent="0.35">
      <c r="B12" s="2"/>
    </row>
    <row r="13" spans="1:2" x14ac:dyDescent="0.35">
      <c r="B13" s="2"/>
    </row>
    <row r="14" spans="1:2" x14ac:dyDescent="0.35">
      <c r="B14" s="2"/>
    </row>
    <row r="15" spans="1:2" x14ac:dyDescent="0.35">
      <c r="B15" s="6"/>
    </row>
    <row r="16" spans="1:2" x14ac:dyDescent="0.35">
      <c r="B16" s="6"/>
    </row>
    <row r="17" spans="2:2" x14ac:dyDescent="0.35">
      <c r="B17" s="6"/>
    </row>
    <row r="18" spans="2:2" x14ac:dyDescent="0.35">
      <c r="B18" s="6"/>
    </row>
    <row r="19" spans="2:2" x14ac:dyDescent="0.35">
      <c r="B19" s="7"/>
    </row>
    <row r="20" spans="2:2" x14ac:dyDescent="0.35">
      <c r="B20" s="7"/>
    </row>
    <row r="25" spans="2:2" x14ac:dyDescent="0.35">
      <c r="B25" s="2"/>
    </row>
    <row r="26" spans="2:2" x14ac:dyDescent="0.35">
      <c r="B26" s="2"/>
    </row>
  </sheetData>
  <sheetProtection algorithmName="SHA-512" hashValue="aKP0yQRNt6Nba5Wf8Qs++ySmw7whHiU+wze41UvMs1C8obv5AU7/bEe+IQggoX+m+o/igvF+vLu+1YYaEt4oYQ==" saltValue="p1HNyTvf9f2Pij3hnHpebw==" spinCount="100000" sheet="1" objects="1" scenarios="1"/>
  <hyperlinks>
    <hyperlink ref="A3" location="'Acute Inhalation Results'!A1" display="Acute Inhalation Results" xr:uid="{BFE1F52B-A4BE-4A84-AFD5-CDB52349C410}"/>
    <hyperlink ref="A4" location="'Chronic Inhalation Results'!A1" display="Chronic Inhalation Results" xr:uid="{169457D8-8693-462B-A110-65530515663F}"/>
    <hyperlink ref="A5" location="'Acute Dermal Results'!A1" display="Acute Dermal Results" xr:uid="{3150AAA0-A13D-46CB-97A6-926D0F2632C0}"/>
    <hyperlink ref="A6" location="'Chronic Dermal Results'!A1" display="Chronic Dermal Results" xr:uid="{427C8396-1C7E-4D50-BFD9-67C4DC356979}"/>
  </hyperlink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I21"/>
  <sheetViews>
    <sheetView zoomScaleNormal="100" workbookViewId="0"/>
  </sheetViews>
  <sheetFormatPr defaultRowHeight="14.5" x14ac:dyDescent="0.35"/>
  <cols>
    <col min="1" max="1" width="13.81640625" style="14" customWidth="1"/>
    <col min="2" max="2" width="12.453125" style="14" customWidth="1"/>
    <col min="3" max="3" width="16.1796875" style="76" customWidth="1"/>
    <col min="4" max="4" width="10.54296875" style="76" customWidth="1"/>
    <col min="5" max="5" width="16.26953125" style="76" customWidth="1"/>
    <col min="6" max="6" width="8.81640625" bestFit="1" customWidth="1"/>
    <col min="7" max="7" width="8" bestFit="1" customWidth="1"/>
    <col min="8" max="8" width="15.81640625" customWidth="1"/>
    <col min="9" max="9" width="55.1796875" bestFit="1" customWidth="1"/>
  </cols>
  <sheetData>
    <row r="1" spans="1:9" ht="63" customHeight="1" thickBot="1" x14ac:dyDescent="0.4">
      <c r="A1" s="25" t="s">
        <v>11</v>
      </c>
      <c r="B1" s="25" t="s">
        <v>0</v>
      </c>
      <c r="C1" s="22" t="s">
        <v>1</v>
      </c>
      <c r="D1" s="22" t="s">
        <v>2</v>
      </c>
      <c r="E1" s="22" t="s">
        <v>3</v>
      </c>
      <c r="F1" s="25" t="s">
        <v>4</v>
      </c>
      <c r="G1" s="25" t="s">
        <v>10</v>
      </c>
      <c r="H1" s="25" t="s">
        <v>9</v>
      </c>
      <c r="I1" s="23"/>
    </row>
    <row r="2" spans="1:9" ht="27.75" customHeight="1" x14ac:dyDescent="0.35">
      <c r="A2" s="17" t="s">
        <v>38</v>
      </c>
      <c r="B2" s="17" t="s">
        <v>8</v>
      </c>
      <c r="C2" s="38" t="s">
        <v>5</v>
      </c>
      <c r="D2" s="72" t="s">
        <v>51</v>
      </c>
      <c r="E2" s="73" t="s">
        <v>5</v>
      </c>
      <c r="F2" s="18" t="s">
        <v>6</v>
      </c>
      <c r="G2" s="43">
        <v>5.0055070219314742E-3</v>
      </c>
      <c r="H2" s="44">
        <f>284/G2</f>
        <v>56737.509058655356</v>
      </c>
      <c r="I2" s="23"/>
    </row>
    <row r="3" spans="1:9" ht="27.75" customHeight="1" thickBot="1" x14ac:dyDescent="0.4">
      <c r="A3" s="19" t="s">
        <v>38</v>
      </c>
      <c r="B3" s="19" t="s">
        <v>8</v>
      </c>
      <c r="C3" s="42" t="s">
        <v>5</v>
      </c>
      <c r="D3" s="74" t="s">
        <v>51</v>
      </c>
      <c r="E3" s="75" t="s">
        <v>5</v>
      </c>
      <c r="F3" s="21" t="s">
        <v>7</v>
      </c>
      <c r="G3" s="45">
        <v>9.5427789119620289E-4</v>
      </c>
      <c r="H3" s="46">
        <f t="shared" ref="H3:H21" si="0">284/G3</f>
        <v>297607.23015808465</v>
      </c>
      <c r="I3" s="23"/>
    </row>
    <row r="4" spans="1:9" ht="26" x14ac:dyDescent="0.35">
      <c r="A4" s="17" t="s">
        <v>12</v>
      </c>
      <c r="B4" s="17" t="s">
        <v>8</v>
      </c>
      <c r="C4" s="38" t="s">
        <v>5</v>
      </c>
      <c r="D4" s="72" t="s">
        <v>51</v>
      </c>
      <c r="E4" s="73" t="s">
        <v>5</v>
      </c>
      <c r="F4" s="18" t="s">
        <v>6</v>
      </c>
      <c r="G4" s="43">
        <v>1.5965214021826192E-2</v>
      </c>
      <c r="H4" s="44">
        <f t="shared" si="0"/>
        <v>17788.674778286153</v>
      </c>
      <c r="I4" s="23"/>
    </row>
    <row r="5" spans="1:9" ht="26.5" thickBot="1" x14ac:dyDescent="0.4">
      <c r="A5" s="19" t="s">
        <v>12</v>
      </c>
      <c r="B5" s="19" t="s">
        <v>8</v>
      </c>
      <c r="C5" s="42" t="s">
        <v>5</v>
      </c>
      <c r="D5" s="74" t="s">
        <v>51</v>
      </c>
      <c r="E5" s="75" t="s">
        <v>5</v>
      </c>
      <c r="F5" s="21" t="s">
        <v>7</v>
      </c>
      <c r="G5" s="45">
        <v>3.9573966818529623E-3</v>
      </c>
      <c r="H5" s="46">
        <f t="shared" si="0"/>
        <v>71764.349857144814</v>
      </c>
    </row>
    <row r="6" spans="1:9" ht="27.75" customHeight="1" x14ac:dyDescent="0.35">
      <c r="A6" s="16" t="s">
        <v>13</v>
      </c>
      <c r="B6" s="17" t="s">
        <v>8</v>
      </c>
      <c r="C6" s="38" t="s">
        <v>5</v>
      </c>
      <c r="D6" s="72" t="s">
        <v>51</v>
      </c>
      <c r="E6" s="73" t="s">
        <v>5</v>
      </c>
      <c r="F6" s="18" t="s">
        <v>6</v>
      </c>
      <c r="G6" s="47">
        <v>3.0410624740571515E-2</v>
      </c>
      <c r="H6" s="44">
        <f t="shared" si="0"/>
        <v>9338.8413563602026</v>
      </c>
      <c r="I6" s="23"/>
    </row>
    <row r="7" spans="1:9" ht="26.25" customHeight="1" thickBot="1" x14ac:dyDescent="0.4">
      <c r="A7" s="20" t="s">
        <v>13</v>
      </c>
      <c r="B7" s="19" t="s">
        <v>8</v>
      </c>
      <c r="C7" s="42" t="s">
        <v>5</v>
      </c>
      <c r="D7" s="74" t="s">
        <v>51</v>
      </c>
      <c r="E7" s="75" t="s">
        <v>5</v>
      </c>
      <c r="F7" s="21" t="s">
        <v>7</v>
      </c>
      <c r="G7" s="48">
        <v>5.4097267684782646E-3</v>
      </c>
      <c r="H7" s="46">
        <f t="shared" si="0"/>
        <v>52498.030335807161</v>
      </c>
      <c r="I7" s="23"/>
    </row>
    <row r="8" spans="1:9" ht="27.75" customHeight="1" x14ac:dyDescent="0.35">
      <c r="A8" s="16" t="s">
        <v>14</v>
      </c>
      <c r="B8" s="17" t="s">
        <v>8</v>
      </c>
      <c r="C8" s="38" t="s">
        <v>5</v>
      </c>
      <c r="D8" s="72" t="s">
        <v>51</v>
      </c>
      <c r="E8" s="73" t="s">
        <v>5</v>
      </c>
      <c r="F8" s="18" t="s">
        <v>6</v>
      </c>
      <c r="G8" s="43">
        <v>6.8923792913212225E-4</v>
      </c>
      <c r="H8" s="44">
        <f t="shared" si="0"/>
        <v>412049.2909576355</v>
      </c>
      <c r="I8" s="23"/>
    </row>
    <row r="9" spans="1:9" ht="25.5" customHeight="1" thickBot="1" x14ac:dyDescent="0.4">
      <c r="A9" s="20" t="s">
        <v>14</v>
      </c>
      <c r="B9" s="19" t="s">
        <v>8</v>
      </c>
      <c r="C9" s="42" t="s">
        <v>5</v>
      </c>
      <c r="D9" s="74" t="s">
        <v>51</v>
      </c>
      <c r="E9" s="75" t="s">
        <v>5</v>
      </c>
      <c r="F9" s="21" t="s">
        <v>7</v>
      </c>
      <c r="G9" s="45">
        <v>1.2243393341680638E-4</v>
      </c>
      <c r="H9" s="46">
        <f t="shared" si="0"/>
        <v>2319618.3613015865</v>
      </c>
      <c r="I9" s="23"/>
    </row>
    <row r="10" spans="1:9" ht="25.5" customHeight="1" x14ac:dyDescent="0.35">
      <c r="A10" s="16" t="s">
        <v>15</v>
      </c>
      <c r="B10" s="17" t="s">
        <v>8</v>
      </c>
      <c r="C10" s="38" t="s">
        <v>5</v>
      </c>
      <c r="D10" s="72" t="s">
        <v>51</v>
      </c>
      <c r="E10" s="73" t="s">
        <v>5</v>
      </c>
      <c r="F10" s="18" t="s">
        <v>6</v>
      </c>
      <c r="G10" s="43">
        <v>1.5212433341536778E-3</v>
      </c>
      <c r="H10" s="44">
        <f t="shared" si="0"/>
        <v>186689.39651130789</v>
      </c>
      <c r="I10" s="23"/>
    </row>
    <row r="11" spans="1:9" ht="29.25" customHeight="1" thickBot="1" x14ac:dyDescent="0.4">
      <c r="A11" s="20" t="s">
        <v>15</v>
      </c>
      <c r="B11" s="19" t="s">
        <v>8</v>
      </c>
      <c r="C11" s="42" t="s">
        <v>5</v>
      </c>
      <c r="D11" s="74" t="s">
        <v>51</v>
      </c>
      <c r="E11" s="75" t="s">
        <v>5</v>
      </c>
      <c r="F11" s="21" t="s">
        <v>7</v>
      </c>
      <c r="G11" s="45">
        <v>2.6525158292772631E-4</v>
      </c>
      <c r="H11" s="46">
        <f t="shared" si="0"/>
        <v>1070681.6406723654</v>
      </c>
      <c r="I11" s="23"/>
    </row>
    <row r="12" spans="1:9" ht="26" x14ac:dyDescent="0.35">
      <c r="A12" s="16" t="s">
        <v>16</v>
      </c>
      <c r="B12" s="17" t="s">
        <v>8</v>
      </c>
      <c r="C12" s="38" t="s">
        <v>5</v>
      </c>
      <c r="D12" s="72" t="s">
        <v>51</v>
      </c>
      <c r="E12" s="73" t="s">
        <v>5</v>
      </c>
      <c r="F12" s="18" t="s">
        <v>6</v>
      </c>
      <c r="G12" s="43">
        <v>2.0496399509668983E-2</v>
      </c>
      <c r="H12" s="44">
        <f t="shared" si="0"/>
        <v>13856.092132963435</v>
      </c>
    </row>
    <row r="13" spans="1:9" ht="26.5" thickBot="1" x14ac:dyDescent="0.4">
      <c r="A13" s="20" t="s">
        <v>16</v>
      </c>
      <c r="B13" s="19" t="s">
        <v>8</v>
      </c>
      <c r="C13" s="42" t="s">
        <v>5</v>
      </c>
      <c r="D13" s="74" t="s">
        <v>51</v>
      </c>
      <c r="E13" s="75" t="s">
        <v>5</v>
      </c>
      <c r="F13" s="21" t="s">
        <v>7</v>
      </c>
      <c r="G13" s="45">
        <v>7.4589136480808687E-3</v>
      </c>
      <c r="H13" s="46">
        <f t="shared" si="0"/>
        <v>38075.249748074428</v>
      </c>
    </row>
    <row r="14" spans="1:9" ht="26" x14ac:dyDescent="0.35">
      <c r="A14" s="16" t="s">
        <v>17</v>
      </c>
      <c r="B14" s="17" t="s">
        <v>8</v>
      </c>
      <c r="C14" s="38" t="s">
        <v>5</v>
      </c>
      <c r="D14" s="72" t="s">
        <v>51</v>
      </c>
      <c r="E14" s="73" t="s">
        <v>5</v>
      </c>
      <c r="F14" s="18" t="s">
        <v>6</v>
      </c>
      <c r="G14" s="43">
        <v>8.5003888028584661E-4</v>
      </c>
      <c r="H14" s="44">
        <f t="shared" si="0"/>
        <v>334102.36471124471</v>
      </c>
    </row>
    <row r="15" spans="1:9" ht="26.5" thickBot="1" x14ac:dyDescent="0.4">
      <c r="A15" s="20" t="s">
        <v>17</v>
      </c>
      <c r="B15" s="19" t="s">
        <v>8</v>
      </c>
      <c r="C15" s="42" t="s">
        <v>5</v>
      </c>
      <c r="D15" s="74" t="s">
        <v>51</v>
      </c>
      <c r="E15" s="75" t="s">
        <v>5</v>
      </c>
      <c r="F15" s="21" t="s">
        <v>7</v>
      </c>
      <c r="G15" s="45">
        <v>1.4841458248252047E-4</v>
      </c>
      <c r="H15" s="46">
        <f t="shared" si="0"/>
        <v>1913558.5954530316</v>
      </c>
    </row>
    <row r="16" spans="1:9" ht="52" x14ac:dyDescent="0.35">
      <c r="A16" s="16" t="s">
        <v>18</v>
      </c>
      <c r="B16" s="16" t="s">
        <v>19</v>
      </c>
      <c r="C16" s="37" t="s">
        <v>49</v>
      </c>
      <c r="D16" s="73" t="s">
        <v>51</v>
      </c>
      <c r="E16" s="37" t="s">
        <v>48</v>
      </c>
      <c r="F16" s="38" t="s">
        <v>6</v>
      </c>
      <c r="G16" s="43">
        <v>0.89449619062060659</v>
      </c>
      <c r="H16" s="44">
        <f t="shared" si="0"/>
        <v>317.49715982910914</v>
      </c>
    </row>
    <row r="17" spans="1:8" ht="52" x14ac:dyDescent="0.35">
      <c r="A17" s="13" t="s">
        <v>18</v>
      </c>
      <c r="B17" s="13" t="s">
        <v>19</v>
      </c>
      <c r="C17" s="37" t="s">
        <v>49</v>
      </c>
      <c r="D17" s="73" t="s">
        <v>51</v>
      </c>
      <c r="E17" s="37" t="s">
        <v>48</v>
      </c>
      <c r="F17" s="11" t="s">
        <v>7</v>
      </c>
      <c r="G17" s="49">
        <v>0.73869831744683445</v>
      </c>
      <c r="H17" s="50">
        <f t="shared" si="0"/>
        <v>384.46006074792507</v>
      </c>
    </row>
    <row r="18" spans="1:8" ht="52" x14ac:dyDescent="0.35">
      <c r="A18" s="13" t="s">
        <v>18</v>
      </c>
      <c r="B18" s="13" t="s">
        <v>23</v>
      </c>
      <c r="C18" s="37" t="s">
        <v>49</v>
      </c>
      <c r="D18" s="73" t="s">
        <v>51</v>
      </c>
      <c r="E18" s="37" t="s">
        <v>48</v>
      </c>
      <c r="F18" s="11" t="s">
        <v>6</v>
      </c>
      <c r="G18" s="49">
        <v>0.19389191124927302</v>
      </c>
      <c r="H18" s="50">
        <f t="shared" si="0"/>
        <v>1464.7336145698282</v>
      </c>
    </row>
    <row r="19" spans="1:8" ht="52" x14ac:dyDescent="0.35">
      <c r="A19" s="13" t="s">
        <v>18</v>
      </c>
      <c r="B19" s="13" t="s">
        <v>23</v>
      </c>
      <c r="C19" s="37" t="s">
        <v>49</v>
      </c>
      <c r="D19" s="73" t="s">
        <v>51</v>
      </c>
      <c r="E19" s="37" t="s">
        <v>48</v>
      </c>
      <c r="F19" s="11" t="s">
        <v>7</v>
      </c>
      <c r="G19" s="49">
        <v>7.0506030476784595E-2</v>
      </c>
      <c r="H19" s="50">
        <f t="shared" si="0"/>
        <v>4028.0242424584121</v>
      </c>
    </row>
    <row r="20" spans="1:8" ht="52" x14ac:dyDescent="0.35">
      <c r="A20" s="13" t="s">
        <v>18</v>
      </c>
      <c r="B20" s="13" t="s">
        <v>24</v>
      </c>
      <c r="C20" s="37" t="s">
        <v>49</v>
      </c>
      <c r="D20" s="73" t="s">
        <v>51</v>
      </c>
      <c r="E20" s="37" t="s">
        <v>48</v>
      </c>
      <c r="F20" s="11" t="s">
        <v>6</v>
      </c>
      <c r="G20" s="49">
        <v>0.16279954901052221</v>
      </c>
      <c r="H20" s="50">
        <f t="shared" si="0"/>
        <v>1744.4765770305928</v>
      </c>
    </row>
    <row r="21" spans="1:8" ht="52.5" thickBot="1" x14ac:dyDescent="0.4">
      <c r="A21" s="20" t="s">
        <v>18</v>
      </c>
      <c r="B21" s="20" t="s">
        <v>24</v>
      </c>
      <c r="C21" s="41" t="s">
        <v>49</v>
      </c>
      <c r="D21" s="75" t="s">
        <v>51</v>
      </c>
      <c r="E21" s="41" t="s">
        <v>48</v>
      </c>
      <c r="F21" s="42" t="s">
        <v>7</v>
      </c>
      <c r="G21" s="45">
        <v>0.11613182849014504</v>
      </c>
      <c r="H21" s="46">
        <f t="shared" si="0"/>
        <v>2445.4966712601126</v>
      </c>
    </row>
  </sheetData>
  <sheetProtection algorithmName="SHA-512" hashValue="wS3YhY4QtUYdw55xpZX019aD5xwDnD9jz2CpBhjqvVdkpt2psWu/+ajYKI0D1nq0b+xl/6OXul/c5h3PRjNE1Q==" saltValue="X6RcaiPS0Q4KuAYIc4f6rw==" spinCount="100000" sheet="1" formatCells="0" formatColumns="0" formatRows="0"/>
  <conditionalFormatting sqref="H2">
    <cfRule type="cellIs" dxfId="19" priority="16" operator="lessThan">
      <formula>10</formula>
    </cfRule>
  </conditionalFormatting>
  <conditionalFormatting sqref="H3:H10">
    <cfRule type="cellIs" dxfId="18" priority="9" operator="lessThan">
      <formula>10</formula>
    </cfRule>
  </conditionalFormatting>
  <conditionalFormatting sqref="H11:H15">
    <cfRule type="cellIs" dxfId="17" priority="8" operator="lessThan">
      <formula>10</formula>
    </cfRule>
  </conditionalFormatting>
  <conditionalFormatting sqref="H16">
    <cfRule type="cellIs" dxfId="16" priority="7" operator="lessThan">
      <formula>10</formula>
    </cfRule>
  </conditionalFormatting>
  <conditionalFormatting sqref="H17">
    <cfRule type="cellIs" dxfId="15" priority="6" operator="lessThan">
      <formula>10</formula>
    </cfRule>
  </conditionalFormatting>
  <conditionalFormatting sqref="H2:H17">
    <cfRule type="cellIs" dxfId="14" priority="5" operator="lessThan">
      <formula>300</formula>
    </cfRule>
  </conditionalFormatting>
  <conditionalFormatting sqref="H18:H21">
    <cfRule type="cellIs" dxfId="13" priority="2" operator="lessThan">
      <formula>10</formula>
    </cfRule>
  </conditionalFormatting>
  <conditionalFormatting sqref="H18:H21">
    <cfRule type="cellIs" dxfId="12" priority="1" operator="lessThan">
      <formula>300</formula>
    </cfRule>
  </conditionalFormatting>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BDCCE3-F756-4231-A84A-9CBB6E939665}">
  <dimension ref="A1:N11"/>
  <sheetViews>
    <sheetView zoomScaleNormal="100" workbookViewId="0">
      <pane xSplit="1" ySplit="1" topLeftCell="B2" activePane="bottomRight" state="frozen"/>
      <selection pane="topRight" activeCell="B1" sqref="B1"/>
      <selection pane="bottomLeft" activeCell="A2" sqref="A2"/>
      <selection pane="bottomRight" activeCell="A11" sqref="A11:M11"/>
    </sheetView>
  </sheetViews>
  <sheetFormatPr defaultColWidth="9.1796875" defaultRowHeight="14.5" x14ac:dyDescent="0.35"/>
  <cols>
    <col min="1" max="1" width="14.1796875" style="4" customWidth="1"/>
    <col min="2" max="2" width="13.26953125" style="4" customWidth="1"/>
    <col min="3" max="3" width="14.7265625" style="4" bestFit="1" customWidth="1"/>
    <col min="4" max="4" width="14.54296875" customWidth="1"/>
    <col min="5" max="5" width="13.54296875" style="4" bestFit="1" customWidth="1"/>
    <col min="6" max="6" width="14.7265625" style="4" bestFit="1" customWidth="1"/>
    <col min="7" max="7" width="9.1796875" style="4"/>
    <col min="8" max="10" width="17.1796875" style="4" customWidth="1"/>
    <col min="11" max="11" width="18.453125" style="4" customWidth="1"/>
    <col min="12" max="16384" width="9.1796875" style="4"/>
  </cols>
  <sheetData>
    <row r="1" spans="1:14" ht="54.5" thickBot="1" x14ac:dyDescent="0.35">
      <c r="A1" s="66" t="s">
        <v>11</v>
      </c>
      <c r="B1" s="66" t="s">
        <v>0</v>
      </c>
      <c r="C1" s="22" t="s">
        <v>37</v>
      </c>
      <c r="D1" s="22" t="s">
        <v>36</v>
      </c>
      <c r="E1" s="22" t="s">
        <v>2</v>
      </c>
      <c r="F1" s="22" t="s">
        <v>40</v>
      </c>
      <c r="G1" s="66" t="s">
        <v>4</v>
      </c>
      <c r="H1" s="22" t="s">
        <v>30</v>
      </c>
      <c r="I1" s="95" t="s">
        <v>58</v>
      </c>
      <c r="J1" s="22" t="s">
        <v>63</v>
      </c>
      <c r="K1" s="22" t="s">
        <v>50</v>
      </c>
      <c r="L1" s="85" t="s">
        <v>60</v>
      </c>
      <c r="M1" s="85" t="s">
        <v>59</v>
      </c>
    </row>
    <row r="2" spans="1:14" ht="26" x14ac:dyDescent="0.3">
      <c r="A2" s="17" t="s">
        <v>38</v>
      </c>
      <c r="B2" s="17" t="s">
        <v>8</v>
      </c>
      <c r="C2" s="35" t="s">
        <v>5</v>
      </c>
      <c r="D2" s="16" t="s">
        <v>55</v>
      </c>
      <c r="E2" s="17" t="s">
        <v>56</v>
      </c>
      <c r="F2" s="16" t="s">
        <v>55</v>
      </c>
      <c r="G2" s="18" t="s">
        <v>6</v>
      </c>
      <c r="H2" s="43">
        <v>1.1100000000000001E-3</v>
      </c>
      <c r="I2" s="96">
        <f t="shared" ref="I2:I9" si="0">H2*(L2/M2)</f>
        <v>9.9899999999999989E-4</v>
      </c>
      <c r="J2" s="43">
        <f t="shared" ref="J2:J9" si="1">I2*1000</f>
        <v>0.99899999999999989</v>
      </c>
      <c r="K2" s="43">
        <f t="shared" ref="K2:K9" si="2">J2*0.000001</f>
        <v>9.9899999999999988E-7</v>
      </c>
      <c r="L2" s="86">
        <v>9.0000000000000002E-6</v>
      </c>
      <c r="M2" s="86">
        <v>1.0000000000000001E-5</v>
      </c>
      <c r="N2" s="65"/>
    </row>
    <row r="3" spans="1:14" ht="26.5" thickBot="1" x14ac:dyDescent="0.35">
      <c r="A3" s="19" t="s">
        <v>38</v>
      </c>
      <c r="B3" s="19" t="s">
        <v>35</v>
      </c>
      <c r="C3" s="36" t="s">
        <v>41</v>
      </c>
      <c r="D3" s="36" t="s">
        <v>41</v>
      </c>
      <c r="E3" s="19" t="s">
        <v>51</v>
      </c>
      <c r="F3" s="36" t="s">
        <v>41</v>
      </c>
      <c r="G3" s="21" t="s">
        <v>6</v>
      </c>
      <c r="H3" s="45">
        <v>6.2299999999999996E-4</v>
      </c>
      <c r="I3" s="97">
        <f t="shared" si="0"/>
        <v>5.6069999999999991E-4</v>
      </c>
      <c r="J3" s="45">
        <f t="shared" si="1"/>
        <v>0.56069999999999987</v>
      </c>
      <c r="K3" s="45">
        <f t="shared" si="2"/>
        <v>5.6069999999999988E-7</v>
      </c>
      <c r="L3" s="87">
        <v>9.0000000000000002E-6</v>
      </c>
      <c r="M3" s="88">
        <v>1.0000000000000001E-5</v>
      </c>
      <c r="N3" s="65"/>
    </row>
    <row r="4" spans="1:14" ht="26" x14ac:dyDescent="0.3">
      <c r="A4" s="16" t="s">
        <v>13</v>
      </c>
      <c r="B4" s="17" t="s">
        <v>8</v>
      </c>
      <c r="C4" s="35" t="s">
        <v>5</v>
      </c>
      <c r="D4" s="16" t="s">
        <v>55</v>
      </c>
      <c r="E4" s="17" t="s">
        <v>41</v>
      </c>
      <c r="F4" s="16" t="s">
        <v>55</v>
      </c>
      <c r="G4" s="18" t="s">
        <v>6</v>
      </c>
      <c r="H4" s="43">
        <v>5.9199999999999997E-4</v>
      </c>
      <c r="I4" s="96">
        <f t="shared" si="0"/>
        <v>7.1039999999999992E-4</v>
      </c>
      <c r="J4" s="43">
        <f t="shared" si="1"/>
        <v>0.71039999999999992</v>
      </c>
      <c r="K4" s="43">
        <f t="shared" si="2"/>
        <v>7.103999999999999E-7</v>
      </c>
      <c r="L4" s="86">
        <v>2.4000000000000001E-5</v>
      </c>
      <c r="M4" s="86">
        <v>2.0000000000000002E-5</v>
      </c>
      <c r="N4" s="65"/>
    </row>
    <row r="5" spans="1:14" ht="26.5" thickBot="1" x14ac:dyDescent="0.35">
      <c r="A5" s="20" t="s">
        <v>13</v>
      </c>
      <c r="B5" s="19" t="s">
        <v>35</v>
      </c>
      <c r="C5" s="36" t="s">
        <v>41</v>
      </c>
      <c r="D5" s="36" t="s">
        <v>41</v>
      </c>
      <c r="E5" s="36" t="s">
        <v>41</v>
      </c>
      <c r="F5" s="36" t="s">
        <v>41</v>
      </c>
      <c r="G5" s="21" t="s">
        <v>6</v>
      </c>
      <c r="H5" s="45">
        <v>2.7799999999999998E-4</v>
      </c>
      <c r="I5" s="97">
        <f t="shared" si="0"/>
        <v>3.3359999999999998E-4</v>
      </c>
      <c r="J5" s="45">
        <f t="shared" si="1"/>
        <v>0.33359999999999995</v>
      </c>
      <c r="K5" s="45">
        <f t="shared" si="2"/>
        <v>3.3359999999999992E-7</v>
      </c>
      <c r="L5" s="88">
        <v>2.4000000000000001E-5</v>
      </c>
      <c r="M5" s="88">
        <v>2.0000000000000002E-5</v>
      </c>
      <c r="N5" s="65"/>
    </row>
    <row r="6" spans="1:14" ht="26" x14ac:dyDescent="0.3">
      <c r="A6" s="93" t="s">
        <v>14</v>
      </c>
      <c r="B6" s="94" t="s">
        <v>8</v>
      </c>
      <c r="C6" s="39" t="s">
        <v>5</v>
      </c>
      <c r="D6" s="16" t="s">
        <v>55</v>
      </c>
      <c r="E6" s="17" t="s">
        <v>41</v>
      </c>
      <c r="F6" s="16" t="s">
        <v>55</v>
      </c>
      <c r="G6" s="40" t="s">
        <v>6</v>
      </c>
      <c r="H6" s="51">
        <v>1.4100000000000001E-4</v>
      </c>
      <c r="I6" s="96">
        <f t="shared" si="0"/>
        <v>7.0500000000000006E-5</v>
      </c>
      <c r="J6" s="51">
        <f t="shared" si="1"/>
        <v>7.0500000000000007E-2</v>
      </c>
      <c r="K6" s="51">
        <f t="shared" si="2"/>
        <v>7.0500000000000003E-8</v>
      </c>
      <c r="L6" s="86">
        <v>5.0000000000000004E-6</v>
      </c>
      <c r="M6" s="86">
        <v>1.0000000000000001E-5</v>
      </c>
    </row>
    <row r="7" spans="1:14" ht="26.5" thickBot="1" x14ac:dyDescent="0.35">
      <c r="A7" s="20" t="s">
        <v>14</v>
      </c>
      <c r="B7" s="19" t="s">
        <v>35</v>
      </c>
      <c r="C7" s="36" t="s">
        <v>41</v>
      </c>
      <c r="D7" s="36" t="s">
        <v>41</v>
      </c>
      <c r="E7" s="36" t="s">
        <v>41</v>
      </c>
      <c r="F7" s="36" t="s">
        <v>41</v>
      </c>
      <c r="G7" s="21" t="s">
        <v>6</v>
      </c>
      <c r="H7" s="45">
        <v>5.7899999999999998E-5</v>
      </c>
      <c r="I7" s="97">
        <f t="shared" si="0"/>
        <v>2.8949999999999999E-5</v>
      </c>
      <c r="J7" s="45">
        <f t="shared" si="1"/>
        <v>2.895E-2</v>
      </c>
      <c r="K7" s="45">
        <f t="shared" si="2"/>
        <v>2.8949999999999998E-8</v>
      </c>
      <c r="L7" s="88">
        <v>5.0000000000000004E-6</v>
      </c>
      <c r="M7" s="88">
        <v>1.0000000000000001E-5</v>
      </c>
    </row>
    <row r="8" spans="1:14" ht="26" x14ac:dyDescent="0.3">
      <c r="A8" s="16" t="s">
        <v>15</v>
      </c>
      <c r="B8" s="17" t="s">
        <v>8</v>
      </c>
      <c r="C8" s="35" t="s">
        <v>5</v>
      </c>
      <c r="D8" s="16" t="s">
        <v>55</v>
      </c>
      <c r="E8" s="17" t="s">
        <v>41</v>
      </c>
      <c r="F8" s="16" t="s">
        <v>55</v>
      </c>
      <c r="G8" s="18" t="s">
        <v>6</v>
      </c>
      <c r="H8" s="43">
        <v>2.1699999999999999E-4</v>
      </c>
      <c r="I8" s="96">
        <f t="shared" si="0"/>
        <v>1.3019999999999999E-4</v>
      </c>
      <c r="J8" s="43">
        <f t="shared" si="1"/>
        <v>0.13019999999999998</v>
      </c>
      <c r="K8" s="43">
        <f t="shared" si="2"/>
        <v>1.3019999999999999E-7</v>
      </c>
      <c r="L8" s="86">
        <v>6.0000000000000002E-6</v>
      </c>
      <c r="M8" s="86">
        <v>1.0000000000000001E-5</v>
      </c>
    </row>
    <row r="9" spans="1:14" ht="26.5" thickBot="1" x14ac:dyDescent="0.35">
      <c r="A9" s="20" t="s">
        <v>15</v>
      </c>
      <c r="B9" s="19" t="s">
        <v>35</v>
      </c>
      <c r="C9" s="36" t="s">
        <v>5</v>
      </c>
      <c r="D9" s="36" t="s">
        <v>41</v>
      </c>
      <c r="E9" s="36" t="s">
        <v>41</v>
      </c>
      <c r="F9" s="36" t="s">
        <v>41</v>
      </c>
      <c r="G9" s="21" t="s">
        <v>6</v>
      </c>
      <c r="H9" s="45">
        <v>1.1900000000000001E-4</v>
      </c>
      <c r="I9" s="97">
        <f t="shared" si="0"/>
        <v>7.1400000000000001E-5</v>
      </c>
      <c r="J9" s="45">
        <f t="shared" si="1"/>
        <v>7.1400000000000005E-2</v>
      </c>
      <c r="K9" s="45">
        <f t="shared" si="2"/>
        <v>7.1400000000000004E-8</v>
      </c>
      <c r="L9" s="88">
        <v>6.0000000000000002E-6</v>
      </c>
      <c r="M9" s="88">
        <v>1.0000000000000001E-5</v>
      </c>
    </row>
    <row r="10" spans="1:14" ht="15.5" x14ac:dyDescent="0.3">
      <c r="A10" s="100" t="s">
        <v>57</v>
      </c>
      <c r="B10" s="100"/>
      <c r="C10" s="100"/>
      <c r="D10" s="100"/>
      <c r="E10" s="100"/>
      <c r="F10" s="100"/>
      <c r="G10" s="100"/>
      <c r="H10" s="100"/>
      <c r="I10" s="100"/>
      <c r="J10" s="100"/>
      <c r="K10" s="100"/>
      <c r="L10" s="100"/>
      <c r="M10" s="100"/>
    </row>
    <row r="11" spans="1:14" ht="45.75" customHeight="1" x14ac:dyDescent="0.3">
      <c r="A11" s="101" t="s">
        <v>61</v>
      </c>
      <c r="B11" s="101"/>
      <c r="C11" s="101"/>
      <c r="D11" s="101"/>
      <c r="E11" s="101"/>
      <c r="F11" s="101"/>
      <c r="G11" s="101"/>
      <c r="H11" s="101"/>
      <c r="I11" s="101"/>
      <c r="J11" s="101"/>
      <c r="K11" s="101"/>
      <c r="L11" s="101"/>
      <c r="M11" s="101"/>
    </row>
  </sheetData>
  <sheetProtection algorithmName="SHA-512" hashValue="XtCDLo5kc5wD7qdMeyqd4RpH9uoDz85xR5kUi7SftXMkp491rMtAeSAnFY0VGwLMvfOTd2ymiUEpjMPBTRDZqQ==" saltValue="A2u4uEa8IMtnyaxO+cXpww==" spinCount="100000" sheet="1" objects="1" scenarios="1"/>
  <mergeCells count="2">
    <mergeCell ref="A10:M10"/>
    <mergeCell ref="A11:M11"/>
  </mergeCells>
  <conditionalFormatting sqref="K2:K8">
    <cfRule type="cellIs" dxfId="11" priority="2" operator="greaterThan">
      <formula>0.000001</formula>
    </cfRule>
  </conditionalFormatting>
  <conditionalFormatting sqref="K9">
    <cfRule type="cellIs" dxfId="10" priority="1" operator="greaterThan">
      <formula>0.000001</formula>
    </cfRule>
  </conditionalFormatting>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28"/>
  <sheetViews>
    <sheetView zoomScaleNormal="100" workbookViewId="0">
      <pane xSplit="1" ySplit="1" topLeftCell="B2" activePane="bottomRight" state="frozen"/>
      <selection pane="topRight" activeCell="B1" sqref="B1"/>
      <selection pane="bottomLeft" activeCell="A2" sqref="A2"/>
      <selection pane="bottomRight" activeCell="O21" sqref="O21"/>
    </sheetView>
  </sheetViews>
  <sheetFormatPr defaultRowHeight="14.5" x14ac:dyDescent="0.35"/>
  <cols>
    <col min="1" max="1" width="11.7265625" style="14" customWidth="1"/>
    <col min="2" max="2" width="13.7265625" style="14" customWidth="1"/>
    <col min="3" max="3" width="17.81640625" customWidth="1"/>
    <col min="5" max="5" width="4.54296875" bestFit="1" customWidth="1"/>
    <col min="6" max="6" width="15" style="14" customWidth="1"/>
    <col min="7" max="7" width="12.453125" customWidth="1"/>
    <col min="8" max="8" width="12.1796875" customWidth="1"/>
    <col min="9" max="9" width="15.1796875" customWidth="1"/>
  </cols>
  <sheetData>
    <row r="1" spans="1:12" s="23" customFormat="1" ht="77.5" customHeight="1" x14ac:dyDescent="0.35">
      <c r="A1" s="68" t="s">
        <v>11</v>
      </c>
      <c r="B1" s="69" t="s">
        <v>0</v>
      </c>
      <c r="C1" s="70" t="s">
        <v>37</v>
      </c>
      <c r="D1" s="70" t="s">
        <v>2</v>
      </c>
      <c r="E1" s="102" t="s">
        <v>4</v>
      </c>
      <c r="F1" s="102"/>
      <c r="G1" s="70" t="s">
        <v>26</v>
      </c>
      <c r="H1" s="70" t="s">
        <v>25</v>
      </c>
      <c r="I1" s="69" t="s">
        <v>39</v>
      </c>
      <c r="L1" s="24"/>
    </row>
    <row r="2" spans="1:12" s="23" customFormat="1" ht="26" x14ac:dyDescent="0.35">
      <c r="A2" s="10" t="s">
        <v>38</v>
      </c>
      <c r="B2" s="13" t="s">
        <v>8</v>
      </c>
      <c r="C2" s="9" t="s">
        <v>5</v>
      </c>
      <c r="D2" s="12" t="s">
        <v>51</v>
      </c>
      <c r="E2" s="9" t="s">
        <v>6</v>
      </c>
      <c r="F2" s="13" t="s">
        <v>20</v>
      </c>
      <c r="G2" s="82">
        <v>2.0861211707581064E-5</v>
      </c>
      <c r="H2" s="54">
        <v>7.6787775000000019E-6</v>
      </c>
      <c r="I2" s="55">
        <f t="shared" ref="I2:I22" si="0">35.4/H2</f>
        <v>4610108.835683804</v>
      </c>
    </row>
    <row r="3" spans="1:12" s="23" customFormat="1" ht="26" x14ac:dyDescent="0.35">
      <c r="A3" s="10" t="s">
        <v>38</v>
      </c>
      <c r="B3" s="13" t="s">
        <v>8</v>
      </c>
      <c r="C3" s="9" t="s">
        <v>5</v>
      </c>
      <c r="D3" s="12" t="s">
        <v>51</v>
      </c>
      <c r="E3" s="9" t="s">
        <v>6</v>
      </c>
      <c r="F3" s="13" t="s">
        <v>21</v>
      </c>
      <c r="G3" s="82">
        <v>1.951532708128551E-5</v>
      </c>
      <c r="H3" s="54">
        <v>7.1833725000000003E-6</v>
      </c>
      <c r="I3" s="55">
        <f t="shared" si="0"/>
        <v>4928047.3760757912</v>
      </c>
    </row>
    <row r="4" spans="1:12" s="23" customFormat="1" ht="26.5" thickBot="1" x14ac:dyDescent="0.4">
      <c r="A4" s="41" t="s">
        <v>38</v>
      </c>
      <c r="B4" s="20" t="s">
        <v>8</v>
      </c>
      <c r="C4" s="36" t="s">
        <v>5</v>
      </c>
      <c r="D4" s="19" t="s">
        <v>51</v>
      </c>
      <c r="E4" s="36" t="s">
        <v>6</v>
      </c>
      <c r="F4" s="20" t="s">
        <v>22</v>
      </c>
      <c r="G4" s="83">
        <v>2.1332271326784508E-5</v>
      </c>
      <c r="H4" s="56">
        <v>7.85216925E-6</v>
      </c>
      <c r="I4" s="57">
        <f t="shared" si="0"/>
        <v>4508308.3251166549</v>
      </c>
    </row>
    <row r="5" spans="1:12" s="23" customFormat="1" ht="26" x14ac:dyDescent="0.35">
      <c r="A5" s="37" t="s">
        <v>12</v>
      </c>
      <c r="B5" s="16" t="s">
        <v>8</v>
      </c>
      <c r="C5" s="35" t="s">
        <v>5</v>
      </c>
      <c r="D5" s="17" t="s">
        <v>51</v>
      </c>
      <c r="E5" s="35" t="s">
        <v>6</v>
      </c>
      <c r="F5" s="16" t="s">
        <v>20</v>
      </c>
      <c r="G5" s="78">
        <v>5.1246712173090494E-4</v>
      </c>
      <c r="H5" s="58">
        <v>3.7660125673249566E-5</v>
      </c>
      <c r="I5" s="53">
        <f>35.4/G5</f>
        <v>69077.602247795396</v>
      </c>
    </row>
    <row r="6" spans="1:12" s="23" customFormat="1" ht="26" x14ac:dyDescent="0.35">
      <c r="A6" s="10" t="s">
        <v>12</v>
      </c>
      <c r="B6" s="13" t="s">
        <v>8</v>
      </c>
      <c r="C6" s="9" t="s">
        <v>5</v>
      </c>
      <c r="D6" s="12" t="s">
        <v>51</v>
      </c>
      <c r="E6" s="9" t="s">
        <v>6</v>
      </c>
      <c r="F6" s="13" t="s">
        <v>21</v>
      </c>
      <c r="G6" s="79">
        <v>4.7955362935676188E-4</v>
      </c>
      <c r="H6" s="59">
        <v>3.524138268156425E-5</v>
      </c>
      <c r="I6" s="55">
        <f>35.4/G6</f>
        <v>73818.646826806347</v>
      </c>
    </row>
    <row r="7" spans="1:12" s="23" customFormat="1" ht="26.5" thickBot="1" x14ac:dyDescent="0.4">
      <c r="A7" s="41" t="s">
        <v>12</v>
      </c>
      <c r="B7" s="20" t="s">
        <v>8</v>
      </c>
      <c r="C7" s="36" t="s">
        <v>5</v>
      </c>
      <c r="D7" s="19" t="s">
        <v>51</v>
      </c>
      <c r="E7" s="36" t="s">
        <v>6</v>
      </c>
      <c r="F7" s="20" t="s">
        <v>22</v>
      </c>
      <c r="G7" s="80">
        <v>5.2439225989733124E-4</v>
      </c>
      <c r="H7" s="60">
        <v>3.8536478873239448E-5</v>
      </c>
      <c r="I7" s="57">
        <f>35.4/G7</f>
        <v>67506.717217624129</v>
      </c>
    </row>
    <row r="8" spans="1:12" s="23" customFormat="1" ht="26" x14ac:dyDescent="0.35">
      <c r="A8" s="37" t="s">
        <v>13</v>
      </c>
      <c r="B8" s="16" t="s">
        <v>8</v>
      </c>
      <c r="C8" s="35" t="s">
        <v>5</v>
      </c>
      <c r="D8" s="17" t="s">
        <v>51</v>
      </c>
      <c r="E8" s="35" t="s">
        <v>6</v>
      </c>
      <c r="F8" s="16" t="s">
        <v>20</v>
      </c>
      <c r="G8" s="81">
        <v>3.4807134451105787E-5</v>
      </c>
      <c r="H8" s="52">
        <v>3.0671107001795347E-6</v>
      </c>
      <c r="I8" s="53">
        <f t="shared" si="0"/>
        <v>11541807.081801072</v>
      </c>
      <c r="J8" s="24"/>
    </row>
    <row r="9" spans="1:12" s="23" customFormat="1" ht="26" x14ac:dyDescent="0.35">
      <c r="A9" s="10" t="s">
        <v>13</v>
      </c>
      <c r="B9" s="13" t="s">
        <v>8</v>
      </c>
      <c r="C9" s="9" t="s">
        <v>5</v>
      </c>
      <c r="D9" s="12" t="s">
        <v>51</v>
      </c>
      <c r="E9" s="9" t="s">
        <v>6</v>
      </c>
      <c r="F9" s="13" t="s">
        <v>21</v>
      </c>
      <c r="G9" s="82">
        <v>3.2571626443386589E-5</v>
      </c>
      <c r="H9" s="54">
        <v>2.8701237709497212E-6</v>
      </c>
      <c r="I9" s="55">
        <f t="shared" si="0"/>
        <v>12333962.861917336</v>
      </c>
      <c r="J9" s="24"/>
    </row>
    <row r="10" spans="1:12" s="23" customFormat="1" ht="26.5" thickBot="1" x14ac:dyDescent="0.4">
      <c r="A10" s="41" t="s">
        <v>13</v>
      </c>
      <c r="B10" s="20" t="s">
        <v>8</v>
      </c>
      <c r="C10" s="36" t="s">
        <v>5</v>
      </c>
      <c r="D10" s="19" t="s">
        <v>51</v>
      </c>
      <c r="E10" s="36" t="s">
        <v>6</v>
      </c>
      <c r="F10" s="20" t="s">
        <v>22</v>
      </c>
      <c r="G10" s="83">
        <v>3.5617098388118651E-5</v>
      </c>
      <c r="H10" s="56">
        <v>3.1384825352112686E-6</v>
      </c>
      <c r="I10" s="57">
        <f t="shared" si="0"/>
        <v>11279336.304357363</v>
      </c>
      <c r="J10" s="24"/>
    </row>
    <row r="11" spans="1:12" s="23" customFormat="1" ht="26" x14ac:dyDescent="0.35">
      <c r="A11" s="37" t="s">
        <v>14</v>
      </c>
      <c r="B11" s="16" t="s">
        <v>8</v>
      </c>
      <c r="C11" s="35" t="s">
        <v>5</v>
      </c>
      <c r="D11" s="17" t="s">
        <v>51</v>
      </c>
      <c r="E11" s="35" t="s">
        <v>6</v>
      </c>
      <c r="F11" s="16" t="s">
        <v>20</v>
      </c>
      <c r="G11" s="78">
        <v>3.196389695649233E-6</v>
      </c>
      <c r="H11" s="58">
        <v>1.0892346813285485E-7</v>
      </c>
      <c r="I11" s="53">
        <f>35.4/G11</f>
        <v>11074995.032109108</v>
      </c>
      <c r="J11" s="24"/>
    </row>
    <row r="12" spans="1:12" s="23" customFormat="1" ht="26" x14ac:dyDescent="0.35">
      <c r="A12" s="10" t="s">
        <v>14</v>
      </c>
      <c r="B12" s="13" t="s">
        <v>8</v>
      </c>
      <c r="C12" s="9" t="s">
        <v>5</v>
      </c>
      <c r="D12" s="12" t="s">
        <v>51</v>
      </c>
      <c r="E12" s="9" t="s">
        <v>6</v>
      </c>
      <c r="F12" s="13" t="s">
        <v>21</v>
      </c>
      <c r="G12" s="79">
        <v>2.9910997494040841E-6</v>
      </c>
      <c r="H12" s="59">
        <v>1.0192779643854754E-7</v>
      </c>
      <c r="I12" s="55">
        <f>35.4/G12</f>
        <v>11835111.820343915</v>
      </c>
      <c r="J12" s="24"/>
    </row>
    <row r="13" spans="1:12" s="23" customFormat="1" ht="26.5" thickBot="1" x14ac:dyDescent="0.4">
      <c r="A13" s="41" t="s">
        <v>14</v>
      </c>
      <c r="B13" s="20" t="s">
        <v>8</v>
      </c>
      <c r="C13" s="36" t="s">
        <v>5</v>
      </c>
      <c r="D13" s="19" t="s">
        <v>51</v>
      </c>
      <c r="E13" s="36" t="s">
        <v>6</v>
      </c>
      <c r="F13" s="20" t="s">
        <v>22</v>
      </c>
      <c r="G13" s="80">
        <v>3.2707698600305313E-6</v>
      </c>
      <c r="H13" s="60">
        <v>1.1145812323943664E-7</v>
      </c>
      <c r="I13" s="57">
        <f>35.4/G13</f>
        <v>10823139.968542315</v>
      </c>
      <c r="J13" s="24"/>
    </row>
    <row r="14" spans="1:12" s="23" customFormat="1" ht="26" x14ac:dyDescent="0.35">
      <c r="A14" s="37" t="s">
        <v>15</v>
      </c>
      <c r="B14" s="16" t="s">
        <v>8</v>
      </c>
      <c r="C14" s="35" t="s">
        <v>5</v>
      </c>
      <c r="D14" s="17" t="s">
        <v>51</v>
      </c>
      <c r="E14" s="35" t="s">
        <v>6</v>
      </c>
      <c r="F14" s="16" t="s">
        <v>20</v>
      </c>
      <c r="G14" s="81">
        <v>5.4599426589969861E-6</v>
      </c>
      <c r="H14" s="52">
        <v>4.8111540394973094E-7</v>
      </c>
      <c r="I14" s="53">
        <f t="shared" si="0"/>
        <v>73579020.146481842</v>
      </c>
      <c r="J14" s="71"/>
    </row>
    <row r="15" spans="1:12" s="23" customFormat="1" ht="26" x14ac:dyDescent="0.35">
      <c r="A15" s="10" t="s">
        <v>15</v>
      </c>
      <c r="B15" s="13" t="s">
        <v>8</v>
      </c>
      <c r="C15" s="9" t="s">
        <v>5</v>
      </c>
      <c r="D15" s="12" t="s">
        <v>51</v>
      </c>
      <c r="E15" s="9" t="s">
        <v>6</v>
      </c>
      <c r="F15" s="13" t="s">
        <v>21</v>
      </c>
      <c r="G15" s="82">
        <v>5.1092747362175047E-6</v>
      </c>
      <c r="H15" s="54">
        <v>4.5021549348230927E-7</v>
      </c>
      <c r="I15" s="55">
        <f t="shared" si="0"/>
        <v>78629013.244723007</v>
      </c>
      <c r="J15" s="71"/>
    </row>
    <row r="16" spans="1:12" s="23" customFormat="1" ht="26.5" thickBot="1" x14ac:dyDescent="0.4">
      <c r="A16" s="41" t="s">
        <v>15</v>
      </c>
      <c r="B16" s="20" t="s">
        <v>8</v>
      </c>
      <c r="C16" s="36" t="s">
        <v>5</v>
      </c>
      <c r="D16" s="19" t="s">
        <v>51</v>
      </c>
      <c r="E16" s="36" t="s">
        <v>6</v>
      </c>
      <c r="F16" s="20" t="s">
        <v>22</v>
      </c>
      <c r="G16" s="83">
        <v>5.5869958255872391E-6</v>
      </c>
      <c r="H16" s="56">
        <v>4.9231098591549308E-7</v>
      </c>
      <c r="I16" s="57">
        <f t="shared" si="0"/>
        <v>71905768.940278202</v>
      </c>
      <c r="J16" s="77"/>
    </row>
    <row r="17" spans="1:10" s="23" customFormat="1" ht="26" x14ac:dyDescent="0.35">
      <c r="A17" s="16" t="s">
        <v>16</v>
      </c>
      <c r="B17" s="16" t="s">
        <v>8</v>
      </c>
      <c r="C17" s="35" t="s">
        <v>5</v>
      </c>
      <c r="D17" s="17" t="s">
        <v>51</v>
      </c>
      <c r="E17" s="35" t="s">
        <v>6</v>
      </c>
      <c r="F17" s="16" t="s">
        <v>20</v>
      </c>
      <c r="G17" s="52">
        <v>1.9573289611319071E-3</v>
      </c>
      <c r="H17" s="58">
        <v>4.0274430271154691E-3</v>
      </c>
      <c r="I17" s="53">
        <f>35.4/G17</f>
        <v>18085.871462060455</v>
      </c>
    </row>
    <row r="18" spans="1:10" ht="26" x14ac:dyDescent="0.35">
      <c r="A18" s="13" t="s">
        <v>16</v>
      </c>
      <c r="B18" s="13" t="s">
        <v>8</v>
      </c>
      <c r="C18" s="9" t="s">
        <v>5</v>
      </c>
      <c r="D18" s="12" t="s">
        <v>51</v>
      </c>
      <c r="E18" s="8" t="s">
        <v>6</v>
      </c>
      <c r="F18" s="12" t="s">
        <v>21</v>
      </c>
      <c r="G18" s="62">
        <v>1.8524465775714262E-3</v>
      </c>
      <c r="H18" s="49">
        <v>3.8116347328910616E-3</v>
      </c>
      <c r="I18" s="55">
        <f>35.4/G18</f>
        <v>19109.86283146136</v>
      </c>
    </row>
    <row r="19" spans="1:10" ht="26.5" thickBot="1" x14ac:dyDescent="0.4">
      <c r="A19" s="20" t="s">
        <v>16</v>
      </c>
      <c r="B19" s="20" t="s">
        <v>8</v>
      </c>
      <c r="C19" s="36" t="s">
        <v>5</v>
      </c>
      <c r="D19" s="19" t="s">
        <v>51</v>
      </c>
      <c r="E19" s="21" t="s">
        <v>6</v>
      </c>
      <c r="F19" s="19" t="s">
        <v>22</v>
      </c>
      <c r="G19" s="63">
        <v>2.0343489248165407E-3</v>
      </c>
      <c r="H19" s="45">
        <v>4.1859209947183095E-3</v>
      </c>
      <c r="I19" s="57">
        <f>35.4/G19</f>
        <v>17401.144694582028</v>
      </c>
    </row>
    <row r="20" spans="1:10" ht="26" x14ac:dyDescent="0.35">
      <c r="A20" s="37" t="s">
        <v>17</v>
      </c>
      <c r="B20" s="16" t="s">
        <v>8</v>
      </c>
      <c r="C20" s="35" t="s">
        <v>5</v>
      </c>
      <c r="D20" s="17" t="s">
        <v>51</v>
      </c>
      <c r="E20" s="18" t="s">
        <v>6</v>
      </c>
      <c r="F20" s="17" t="s">
        <v>20</v>
      </c>
      <c r="G20" s="47">
        <v>7.229596403968356E-6</v>
      </c>
      <c r="H20" s="61">
        <v>6.3705251346499146E-7</v>
      </c>
      <c r="I20" s="53">
        <f t="shared" si="0"/>
        <v>55568417.440904371</v>
      </c>
    </row>
    <row r="21" spans="1:10" ht="26" x14ac:dyDescent="0.35">
      <c r="A21" s="10" t="s">
        <v>17</v>
      </c>
      <c r="B21" s="13" t="s">
        <v>8</v>
      </c>
      <c r="C21" s="9" t="s">
        <v>5</v>
      </c>
      <c r="D21" s="12" t="s">
        <v>51</v>
      </c>
      <c r="E21" s="8" t="s">
        <v>6</v>
      </c>
      <c r="F21" s="12" t="s">
        <v>21</v>
      </c>
      <c r="G21" s="84">
        <v>6.7652714628746872E-6</v>
      </c>
      <c r="H21" s="62">
        <v>5.9613745344506543E-7</v>
      </c>
      <c r="I21" s="55">
        <f t="shared" si="0"/>
        <v>59382278.022332206</v>
      </c>
    </row>
    <row r="22" spans="1:10" ht="26.5" thickBot="1" x14ac:dyDescent="0.4">
      <c r="A22" s="41" t="s">
        <v>17</v>
      </c>
      <c r="B22" s="20" t="s">
        <v>8</v>
      </c>
      <c r="C22" s="36" t="s">
        <v>5</v>
      </c>
      <c r="D22" s="19" t="s">
        <v>51</v>
      </c>
      <c r="E22" s="21" t="s">
        <v>6</v>
      </c>
      <c r="F22" s="19" t="s">
        <v>22</v>
      </c>
      <c r="G22" s="48">
        <v>7.3978295107355306E-6</v>
      </c>
      <c r="H22" s="63">
        <v>6.518767605633805E-7</v>
      </c>
      <c r="I22" s="57">
        <f t="shared" si="0"/>
        <v>54304743.076598965</v>
      </c>
    </row>
    <row r="23" spans="1:10" s="23" customFormat="1" ht="39" x14ac:dyDescent="0.35">
      <c r="A23" s="16" t="s">
        <v>18</v>
      </c>
      <c r="B23" s="16" t="s">
        <v>47</v>
      </c>
      <c r="C23" s="37" t="s">
        <v>49</v>
      </c>
      <c r="D23" s="17" t="s">
        <v>51</v>
      </c>
      <c r="E23" s="35" t="s">
        <v>6</v>
      </c>
      <c r="F23" s="16" t="s">
        <v>20</v>
      </c>
      <c r="G23" s="52">
        <v>1.0215621081544725E-3</v>
      </c>
      <c r="H23" s="58">
        <v>9.1646703550361038E-4</v>
      </c>
      <c r="I23" s="53">
        <f t="shared" ref="I23:I28" si="1">35.4/G23</f>
        <v>34652.812313049391</v>
      </c>
    </row>
    <row r="24" spans="1:10" s="23" customFormat="1" ht="39" x14ac:dyDescent="0.35">
      <c r="A24" s="13" t="s">
        <v>18</v>
      </c>
      <c r="B24" s="13" t="s">
        <v>47</v>
      </c>
      <c r="C24" s="10" t="s">
        <v>49</v>
      </c>
      <c r="D24" s="12" t="s">
        <v>51</v>
      </c>
      <c r="E24" s="9" t="s">
        <v>6</v>
      </c>
      <c r="F24" s="13" t="s">
        <v>21</v>
      </c>
      <c r="G24" s="54">
        <v>9.6682227086296638E-4</v>
      </c>
      <c r="H24" s="59">
        <v>8.6735865921787727E-4</v>
      </c>
      <c r="I24" s="55">
        <f t="shared" si="1"/>
        <v>36614.795776686711</v>
      </c>
    </row>
    <row r="25" spans="1:10" s="23" customFormat="1" ht="39" x14ac:dyDescent="0.35">
      <c r="A25" s="13" t="s">
        <v>18</v>
      </c>
      <c r="B25" s="13" t="s">
        <v>47</v>
      </c>
      <c r="C25" s="10" t="s">
        <v>49</v>
      </c>
      <c r="D25" s="12" t="s">
        <v>51</v>
      </c>
      <c r="E25" s="9" t="s">
        <v>6</v>
      </c>
      <c r="F25" s="13" t="s">
        <v>22</v>
      </c>
      <c r="G25" s="54">
        <v>1.0617600912396212E-3</v>
      </c>
      <c r="H25" s="59">
        <v>9.525295774647888E-4</v>
      </c>
      <c r="I25" s="55">
        <f t="shared" si="1"/>
        <v>33340.86512770503</v>
      </c>
      <c r="J25" s="24"/>
    </row>
    <row r="26" spans="1:10" s="23" customFormat="1" ht="39" x14ac:dyDescent="0.35">
      <c r="A26" s="13" t="s">
        <v>18</v>
      </c>
      <c r="B26" s="13" t="s">
        <v>24</v>
      </c>
      <c r="C26" s="10" t="s">
        <v>49</v>
      </c>
      <c r="D26" s="12" t="s">
        <v>51</v>
      </c>
      <c r="E26" s="9" t="s">
        <v>6</v>
      </c>
      <c r="F26" s="13" t="s">
        <v>21</v>
      </c>
      <c r="G26" s="54">
        <v>1.0215621081544725E-3</v>
      </c>
      <c r="H26" s="59">
        <v>4.5823351775180519E-4</v>
      </c>
      <c r="I26" s="55">
        <f t="shared" si="1"/>
        <v>34652.812313049391</v>
      </c>
    </row>
    <row r="27" spans="1:10" s="23" customFormat="1" ht="39" x14ac:dyDescent="0.35">
      <c r="A27" s="13" t="s">
        <v>18</v>
      </c>
      <c r="B27" s="13" t="s">
        <v>24</v>
      </c>
      <c r="C27" s="10" t="s">
        <v>49</v>
      </c>
      <c r="D27" s="12" t="s">
        <v>51</v>
      </c>
      <c r="E27" s="9" t="s">
        <v>6</v>
      </c>
      <c r="F27" s="13" t="s">
        <v>22</v>
      </c>
      <c r="G27" s="54">
        <v>9.6682227086296638E-4</v>
      </c>
      <c r="H27" s="59">
        <v>4.3367932960893863E-4</v>
      </c>
      <c r="I27" s="55">
        <f t="shared" si="1"/>
        <v>36614.795776686711</v>
      </c>
    </row>
    <row r="28" spans="1:10" s="23" customFormat="1" ht="39.5" thickBot="1" x14ac:dyDescent="0.4">
      <c r="A28" s="20" t="s">
        <v>18</v>
      </c>
      <c r="B28" s="20" t="s">
        <v>24</v>
      </c>
      <c r="C28" s="41" t="s">
        <v>49</v>
      </c>
      <c r="D28" s="19" t="s">
        <v>51</v>
      </c>
      <c r="E28" s="36" t="s">
        <v>6</v>
      </c>
      <c r="F28" s="20" t="s">
        <v>22</v>
      </c>
      <c r="G28" s="56">
        <v>1.0617600912396212E-3</v>
      </c>
      <c r="H28" s="60">
        <v>4.762647887323944E-4</v>
      </c>
      <c r="I28" s="57">
        <f t="shared" si="1"/>
        <v>33340.86512770503</v>
      </c>
    </row>
  </sheetData>
  <sheetProtection algorithmName="SHA-512" hashValue="bbkusv0bX04htESeTFxwim1YhAcx7pN/2hMT3bwzdnjU3WG4JMb4T17yEzJeqMi0NTOOH7SOOCWKFPrAe7tNSQ==" saltValue="CmeXaDQcwK24rRGfNAwKjw==" spinCount="100000" sheet="1" objects="1" scenarios="1"/>
  <mergeCells count="1">
    <mergeCell ref="E1:F1"/>
  </mergeCells>
  <conditionalFormatting sqref="I2">
    <cfRule type="cellIs" dxfId="9" priority="7" operator="lessThan">
      <formula>300</formula>
    </cfRule>
    <cfRule type="cellIs" dxfId="8" priority="8" operator="lessThan">
      <formula>300</formula>
    </cfRule>
  </conditionalFormatting>
  <conditionalFormatting sqref="I3:I27">
    <cfRule type="cellIs" dxfId="7" priority="5" operator="lessThan">
      <formula>300</formula>
    </cfRule>
    <cfRule type="cellIs" dxfId="6" priority="6" operator="lessThan">
      <formula>300</formula>
    </cfRule>
  </conditionalFormatting>
  <conditionalFormatting sqref="I2:I27">
    <cfRule type="cellIs" dxfId="5" priority="4" operator="lessThan">
      <formula>300</formula>
    </cfRule>
  </conditionalFormatting>
  <conditionalFormatting sqref="I28">
    <cfRule type="cellIs" dxfId="4" priority="2" operator="lessThan">
      <formula>300</formula>
    </cfRule>
    <cfRule type="cellIs" dxfId="3" priority="3" operator="lessThan">
      <formula>300</formula>
    </cfRule>
  </conditionalFormatting>
  <conditionalFormatting sqref="I28">
    <cfRule type="cellIs" dxfId="2" priority="1" operator="lessThan">
      <formula>300</formula>
    </cfRule>
  </conditionalFormatting>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12"/>
  <sheetViews>
    <sheetView zoomScaleNormal="100" workbookViewId="0">
      <pane xSplit="2" ySplit="1" topLeftCell="C2" activePane="bottomRight" state="frozen"/>
      <selection pane="topRight" activeCell="C1" sqref="C1"/>
      <selection pane="bottomLeft" activeCell="A2" sqref="A2"/>
      <selection pane="bottomRight" activeCell="I2" sqref="I2"/>
    </sheetView>
  </sheetViews>
  <sheetFormatPr defaultRowHeight="14.5" x14ac:dyDescent="0.35"/>
  <cols>
    <col min="1" max="1" width="11.1796875" style="14" customWidth="1"/>
    <col min="2" max="2" width="12.1796875" style="14" customWidth="1"/>
    <col min="3" max="3" width="17.81640625" customWidth="1"/>
    <col min="4" max="4" width="14.54296875" customWidth="1"/>
    <col min="5" max="5" width="15.1796875" customWidth="1"/>
    <col min="6" max="6" width="4.54296875" bestFit="1" customWidth="1"/>
    <col min="7" max="7" width="14.7265625" style="14" customWidth="1"/>
    <col min="8" max="8" width="14.453125" customWidth="1"/>
    <col min="9" max="9" width="13" customWidth="1"/>
    <col min="10" max="10" width="12" bestFit="1" customWidth="1"/>
  </cols>
  <sheetData>
    <row r="1" spans="1:15" ht="91.5" thickBot="1" x14ac:dyDescent="0.4">
      <c r="A1" s="25" t="s">
        <v>11</v>
      </c>
      <c r="B1" s="25" t="s">
        <v>0</v>
      </c>
      <c r="C1" s="22" t="s">
        <v>37</v>
      </c>
      <c r="D1" s="22" t="s">
        <v>36</v>
      </c>
      <c r="E1" s="22" t="s">
        <v>2</v>
      </c>
      <c r="F1" s="103" t="s">
        <v>4</v>
      </c>
      <c r="G1" s="103"/>
      <c r="H1" s="25" t="s">
        <v>29</v>
      </c>
      <c r="I1" s="22" t="s">
        <v>28</v>
      </c>
      <c r="J1" s="22" t="s">
        <v>27</v>
      </c>
    </row>
    <row r="2" spans="1:15" ht="27.75" customHeight="1" x14ac:dyDescent="0.35">
      <c r="A2" s="16" t="s">
        <v>38</v>
      </c>
      <c r="B2" s="17" t="s">
        <v>8</v>
      </c>
      <c r="C2" s="16" t="s">
        <v>52</v>
      </c>
      <c r="D2" s="16" t="s">
        <v>52</v>
      </c>
      <c r="E2" s="17" t="s">
        <v>56</v>
      </c>
      <c r="F2" s="18" t="s">
        <v>6</v>
      </c>
      <c r="G2" s="17" t="s">
        <v>20</v>
      </c>
      <c r="H2" s="43">
        <v>1.5244731632463088E-5</v>
      </c>
      <c r="I2" s="61">
        <v>5.6114143269230777E-6</v>
      </c>
      <c r="J2" s="47">
        <f t="shared" ref="J2:J5" si="0">0.12*I2</f>
        <v>6.733697192307693E-7</v>
      </c>
    </row>
    <row r="3" spans="1:15" ht="27" customHeight="1" thickBot="1" x14ac:dyDescent="0.4">
      <c r="A3" s="20" t="s">
        <v>38</v>
      </c>
      <c r="B3" s="19" t="s">
        <v>35</v>
      </c>
      <c r="C3" s="20" t="s">
        <v>53</v>
      </c>
      <c r="D3" s="20" t="s">
        <v>53</v>
      </c>
      <c r="E3" s="19" t="s">
        <v>51</v>
      </c>
      <c r="F3" s="21" t="s">
        <v>6</v>
      </c>
      <c r="G3" s="19" t="s">
        <v>20</v>
      </c>
      <c r="H3" s="45">
        <v>1.0252444980366579E-5</v>
      </c>
      <c r="I3" s="63">
        <v>2.306060682297155E-6</v>
      </c>
      <c r="J3" s="48">
        <f t="shared" si="0"/>
        <v>2.7672728187565859E-7</v>
      </c>
    </row>
    <row r="4" spans="1:15" ht="27" customHeight="1" x14ac:dyDescent="0.35">
      <c r="A4" s="16" t="s">
        <v>13</v>
      </c>
      <c r="B4" s="17" t="s">
        <v>8</v>
      </c>
      <c r="C4" s="16" t="s">
        <v>52</v>
      </c>
      <c r="D4" s="16" t="s">
        <v>52</v>
      </c>
      <c r="E4" s="17" t="s">
        <v>62</v>
      </c>
      <c r="F4" s="18" t="s">
        <v>6</v>
      </c>
      <c r="G4" s="17" t="s">
        <v>20</v>
      </c>
      <c r="H4" s="43">
        <v>2.992468572719502E-6</v>
      </c>
      <c r="I4" s="61">
        <v>2.6368825024167947E-7</v>
      </c>
      <c r="J4" s="47">
        <f t="shared" si="0"/>
        <v>3.1642590029001537E-8</v>
      </c>
      <c r="K4" s="67"/>
    </row>
    <row r="5" spans="1:15" ht="28.5" customHeight="1" thickBot="1" x14ac:dyDescent="0.4">
      <c r="A5" s="20" t="s">
        <v>13</v>
      </c>
      <c r="B5" s="19" t="s">
        <v>35</v>
      </c>
      <c r="C5" s="20" t="s">
        <v>53</v>
      </c>
      <c r="D5" s="20" t="s">
        <v>53</v>
      </c>
      <c r="E5" s="20" t="s">
        <v>53</v>
      </c>
      <c r="F5" s="21" t="s">
        <v>6</v>
      </c>
      <c r="G5" s="19" t="s">
        <v>20</v>
      </c>
      <c r="H5" s="45">
        <v>1.8064247661825034E-6</v>
      </c>
      <c r="I5" s="63">
        <v>1.0836503434589568E-7</v>
      </c>
      <c r="J5" s="48">
        <f t="shared" si="0"/>
        <v>1.3003804121507481E-8</v>
      </c>
      <c r="K5" s="67"/>
    </row>
    <row r="6" spans="1:15" ht="29.25" customHeight="1" x14ac:dyDescent="0.35">
      <c r="A6" s="16" t="s">
        <v>14</v>
      </c>
      <c r="B6" s="17" t="s">
        <v>8</v>
      </c>
      <c r="C6" s="16" t="s">
        <v>54</v>
      </c>
      <c r="D6" s="16" t="s">
        <v>52</v>
      </c>
      <c r="E6" s="17" t="s">
        <v>62</v>
      </c>
      <c r="F6" s="18" t="s">
        <v>6</v>
      </c>
      <c r="G6" s="17" t="s">
        <v>20</v>
      </c>
      <c r="H6" s="52">
        <v>1.2040325974888073E-6</v>
      </c>
      <c r="I6" s="58">
        <v>4.1029855165032559E-8</v>
      </c>
      <c r="J6" s="81">
        <f>0.12*H6</f>
        <v>1.4448391169865687E-7</v>
      </c>
      <c r="K6" s="67"/>
    </row>
    <row r="7" spans="1:15" ht="26.25" customHeight="1" thickBot="1" x14ac:dyDescent="0.4">
      <c r="A7" s="20" t="s">
        <v>14</v>
      </c>
      <c r="B7" s="19" t="s">
        <v>35</v>
      </c>
      <c r="C7" s="20" t="s">
        <v>54</v>
      </c>
      <c r="D7" s="20" t="s">
        <v>53</v>
      </c>
      <c r="E7" s="20" t="s">
        <v>53</v>
      </c>
      <c r="F7" s="21" t="s">
        <v>6</v>
      </c>
      <c r="G7" s="19" t="s">
        <v>20</v>
      </c>
      <c r="H7" s="56">
        <v>9.8961583355244417E-7</v>
      </c>
      <c r="I7" s="60">
        <v>3.372316862879388E-8</v>
      </c>
      <c r="J7" s="60">
        <f>0.12*H7</f>
        <v>1.1875390002629329E-7</v>
      </c>
      <c r="K7" s="67"/>
    </row>
    <row r="8" spans="1:15" ht="27.75" customHeight="1" x14ac:dyDescent="0.35">
      <c r="A8" s="16" t="s">
        <v>15</v>
      </c>
      <c r="B8" s="17" t="s">
        <v>8</v>
      </c>
      <c r="C8" s="16" t="s">
        <v>52</v>
      </c>
      <c r="D8" s="16" t="s">
        <v>52</v>
      </c>
      <c r="E8" s="17" t="s">
        <v>62</v>
      </c>
      <c r="F8" s="18" t="s">
        <v>6</v>
      </c>
      <c r="G8" s="17" t="s">
        <v>20</v>
      </c>
      <c r="H8" s="43">
        <v>1.7099820415540014E-6</v>
      </c>
      <c r="I8" s="61">
        <v>1.5067900013810258E-7</v>
      </c>
      <c r="J8" s="47">
        <f>0.12*I8</f>
        <v>1.8081480016572308E-8</v>
      </c>
      <c r="O8" s="91"/>
    </row>
    <row r="9" spans="1:15" ht="26.25" customHeight="1" thickBot="1" x14ac:dyDescent="0.4">
      <c r="A9" s="20" t="s">
        <v>15</v>
      </c>
      <c r="B9" s="19" t="s">
        <v>35</v>
      </c>
      <c r="C9" s="20" t="s">
        <v>53</v>
      </c>
      <c r="D9" s="20" t="s">
        <v>53</v>
      </c>
      <c r="E9" s="20" t="s">
        <v>53</v>
      </c>
      <c r="F9" s="21" t="s">
        <v>6</v>
      </c>
      <c r="G9" s="19" t="s">
        <v>20</v>
      </c>
      <c r="H9" s="45">
        <v>1.0322427235328592E-6</v>
      </c>
      <c r="I9" s="63">
        <v>6.1922876769083236E-8</v>
      </c>
      <c r="J9" s="45">
        <f>0.12*I9</f>
        <v>7.4307452122899885E-9</v>
      </c>
      <c r="K9" s="90"/>
      <c r="L9" s="91"/>
      <c r="M9" s="91"/>
    </row>
    <row r="10" spans="1:15" ht="15.5" x14ac:dyDescent="0.35">
      <c r="A10" s="89" t="s">
        <v>57</v>
      </c>
      <c r="B10" s="89"/>
      <c r="C10" s="89"/>
      <c r="D10" s="89"/>
      <c r="E10" s="89"/>
      <c r="F10" s="89"/>
      <c r="G10" s="89"/>
      <c r="H10" s="89"/>
      <c r="I10" s="89"/>
      <c r="J10" s="89"/>
      <c r="K10" s="92"/>
      <c r="L10" s="92"/>
      <c r="M10" s="92"/>
    </row>
    <row r="12" spans="1:15" x14ac:dyDescent="0.35">
      <c r="A12" s="15"/>
    </row>
  </sheetData>
  <sheetProtection algorithmName="SHA-512" hashValue="kJ3EsdTB6iXm95hkEOv+2yIeyN3bPP3zvB+M9JUiHV+/sB5UncmCk3O6Lt0VY9LKXjcj40laJLLLGey3NrPwPA==" saltValue="P2odBVLGtqfCX5dOpRtytQ==" spinCount="100000" sheet="1" objects="1" scenarios="1"/>
  <mergeCells count="1">
    <mergeCell ref="F1:G1"/>
  </mergeCells>
  <conditionalFormatting sqref="J2:J8">
    <cfRule type="cellIs" dxfId="1" priority="2" operator="greaterThan">
      <formula>0.000001</formula>
    </cfRule>
  </conditionalFormatting>
  <conditionalFormatting sqref="J9">
    <cfRule type="cellIs" dxfId="0" priority="1" operator="greaterThan">
      <formula>0.000001</formula>
    </cfRule>
  </conditionalFormatting>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CF399A647EE324A8A7E44B73C8FCD27" ma:contentTypeVersion="15" ma:contentTypeDescription="Create a new document." ma:contentTypeScope="" ma:versionID="e2233bddad3df044413515c50d123cfe">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fecc2597-e8fd-4279-ac06-bd7c891938be" xmlns:ns6="95def720-462b-43e5-aafb-820105d5c9b2" targetNamespace="http://schemas.microsoft.com/office/2006/metadata/properties" ma:root="true" ma:fieldsID="de7e92fc7f7c510f6576dfa39a13e6e4" ns1:_="" ns2:_="" ns3:_="" ns4:_="" ns5:_="" ns6:_="">
    <xsd:import namespace="http://schemas.microsoft.com/sharepoint/v3"/>
    <xsd:import namespace="4ffa91fb-a0ff-4ac5-b2db-65c790d184a4"/>
    <xsd:import namespace="http://schemas.microsoft.com/sharepoint.v3"/>
    <xsd:import namespace="http://schemas.microsoft.com/sharepoint/v3/fields"/>
    <xsd:import namespace="fecc2597-e8fd-4279-ac06-bd7c891938be"/>
    <xsd:import namespace="95def720-462b-43e5-aafb-820105d5c9b2"/>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2:e3f09c3df709400db2417a7161762d62" minOccurs="0"/>
                <xsd:element ref="ns5:SharedWithUsers" minOccurs="0"/>
                <xsd:element ref="ns5:SharedWithDetails" minOccurs="0"/>
                <xsd:element ref="ns1:PublishingStartDate" minOccurs="0"/>
                <xsd:element ref="ns1:PublishingExpirationDate" minOccurs="0"/>
                <xsd:element ref="ns6:MediaServiceMetadata" minOccurs="0"/>
                <xsd:element ref="ns6:MediaServiceFastMetadata" minOccurs="0"/>
                <xsd:element ref="ns6:MediaServiceAutoTags" minOccurs="0"/>
                <xsd:element ref="ns6:MediaServiceOCR" minOccurs="0"/>
                <xsd:element ref="ns6:MediaServiceGenerationTime" minOccurs="0"/>
                <xsd:element ref="ns6:MediaServiceEventHashCode" minOccurs="0"/>
                <xsd:element ref="ns6:MediaServiceAutoKeyPoints" minOccurs="0"/>
                <xsd:element ref="ns6: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element name="PublishingStartDate" ma:index="31"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32"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ma:readOnly="false">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description="" ma:hidden="true" ma:list="{160cad11-562a-4490-8456-b2fd6f157897}" ma:internalName="TaxCatchAllLabel" ma:readOnly="true" ma:showField="CatchAllDataLabel" ma:web="fecc2597-e8fd-4279-ac06-bd7c891938be">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description="" ma:hidden="true" ma:list="{160cad11-562a-4490-8456-b2fd6f157897}" ma:internalName="TaxCatchAll" ma:showField="CatchAllData" ma:web="fecc2597-e8fd-4279-ac06-bd7c891938be">
      <xsd:complexType>
        <xsd:complexContent>
          <xsd:extension base="dms:MultiChoiceLookup">
            <xsd:sequence>
              <xsd:element name="Value" type="dms:Lookup" maxOccurs="unbounded" minOccurs="0" nillable="true"/>
            </xsd:sequence>
          </xsd:extension>
        </xsd:complexContent>
      </xsd:complexType>
    </xsd:element>
    <xsd:element name="e3f09c3df709400db2417a7161762d62" ma:index="28" nillable="true" ma:taxonomy="true" ma:internalName="e3f09c3df709400db2417a7161762d62" ma:taxonomyFieldName="EPA_x0020_Subject" ma:displayName="EPA Subject" ma:readOnly="false" ma:default="" ma:fieldId="{e3f09c3d-f709-400d-b241-7a7161762d62}" ma:taxonomyMulti="true" ma:sspId="29f62856-1543-49d4-a736-4569d363f533" ma:termSetId="7a3d4ae0-7e62-45a2-a406-c6a8a6a8eee3"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ecc2597-e8fd-4279-ac06-bd7c891938be" elementFormDefault="qualified">
    <xsd:import namespace="http://schemas.microsoft.com/office/2006/documentManagement/types"/>
    <xsd:import namespace="http://schemas.microsoft.com/office/infopath/2007/PartnerControls"/>
    <xsd:element name="SharedWithUsers" ma:index="2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0"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5def720-462b-43e5-aafb-820105d5c9b2" elementFormDefault="qualified">
    <xsd:import namespace="http://schemas.microsoft.com/office/2006/documentManagement/types"/>
    <xsd:import namespace="http://schemas.microsoft.com/office/infopath/2007/PartnerControls"/>
    <xsd:element name="MediaServiceMetadata" ma:index="33" nillable="true" ma:displayName="MediaServiceMetadata" ma:description="" ma:hidden="true" ma:internalName="MediaServiceMetadata" ma:readOnly="true">
      <xsd:simpleType>
        <xsd:restriction base="dms:Note"/>
      </xsd:simpleType>
    </xsd:element>
    <xsd:element name="MediaServiceFastMetadata" ma:index="34" nillable="true" ma:displayName="MediaServiceFastMetadata" ma:description="" ma:hidden="true" ma:internalName="MediaServiceFastMetadata" ma:readOnly="true">
      <xsd:simpleType>
        <xsd:restriction base="dms:Note"/>
      </xsd:simpleType>
    </xsd:element>
    <xsd:element name="MediaServiceAutoTags" ma:index="35" nillable="true" ma:displayName="Tags" ma:internalName="MediaServiceAutoTags" ma:readOnly="true">
      <xsd:simpleType>
        <xsd:restriction base="dms:Text"/>
      </xsd:simpleType>
    </xsd:element>
    <xsd:element name="MediaServiceOCR" ma:index="36" nillable="true" ma:displayName="Extracted Text" ma:internalName="MediaServiceOCR" ma:readOnly="true">
      <xsd:simpleType>
        <xsd:restriction base="dms:Note">
          <xsd:maxLength value="255"/>
        </xsd:restriction>
      </xsd:simpleType>
    </xsd:element>
    <xsd:element name="MediaServiceGenerationTime" ma:index="37" nillable="true" ma:displayName="MediaServiceGenerationTime" ma:hidden="true" ma:internalName="MediaServiceGenerationTime" ma:readOnly="true">
      <xsd:simpleType>
        <xsd:restriction base="dms:Text"/>
      </xsd:simpleType>
    </xsd:element>
    <xsd:element name="MediaServiceEventHashCode" ma:index="38" nillable="true" ma:displayName="MediaServiceEventHashCode" ma:hidden="true" ma:internalName="MediaServiceEventHashCode" ma:readOnly="true">
      <xsd:simpleType>
        <xsd:restriction base="dms:Text"/>
      </xsd:simpleType>
    </xsd:element>
    <xsd:element name="MediaServiceAutoKeyPoints" ma:index="39" nillable="true" ma:displayName="MediaServiceAutoKeyPoints" ma:hidden="true" ma:internalName="MediaServiceAutoKeyPoints" ma:readOnly="true">
      <xsd:simpleType>
        <xsd:restriction base="dms:Note"/>
      </xsd:simpleType>
    </xsd:element>
    <xsd:element name="MediaServiceKeyPoints" ma:index="4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29f62856-1543-49d4-a736-4569d363f533" ContentTypeId="0x01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3f09c3df709400db2417a7161762d62 xmlns="4ffa91fb-a0ff-4ac5-b2db-65c790d184a4">
      <Terms xmlns="http://schemas.microsoft.com/office/infopath/2007/PartnerControls"/>
    </e3f09c3df709400db2417a7161762d62>
    <External_x0020_Contributor xmlns="4ffa91fb-a0ff-4ac5-b2db-65c790d184a4" xsi:nil="true"/>
    <TaxKeywordTaxHTField xmlns="4ffa91fb-a0ff-4ac5-b2db-65c790d184a4">
      <Terms xmlns="http://schemas.microsoft.com/office/infopath/2007/PartnerControls">
        <TermInfo xmlns="http://schemas.microsoft.com/office/infopath/2007/PartnerControls">
          <TermName xmlns="http://schemas.microsoft.com/office/infopath/2007/PartnerControls">results</TermName>
          <TermId xmlns="http://schemas.microsoft.com/office/infopath/2007/PartnerControls">f3ef1d27-2e8f-4592-95a7-6f4c88ff7bae</TermId>
        </TermInfo>
        <TermInfo xmlns="http://schemas.microsoft.com/office/infopath/2007/PartnerControls">
          <TermName xmlns="http://schemas.microsoft.com/office/infopath/2007/PartnerControls">risk estimates</TermName>
          <TermId xmlns="http://schemas.microsoft.com/office/infopath/2007/PartnerControls">ce089f71-7dff-46ae-b63d-0d3ccadc9073</TermId>
        </TermInfo>
        <TermInfo xmlns="http://schemas.microsoft.com/office/infopath/2007/PartnerControls">
          <TermName xmlns="http://schemas.microsoft.com/office/infopath/2007/PartnerControls">exposure modeling</TermName>
          <TermId xmlns="http://schemas.microsoft.com/office/infopath/2007/PartnerControls">9f05d432-48ea-43af-a646-7e684f8d47dd</TermId>
        </TermInfo>
        <TermInfo xmlns="http://schemas.microsoft.com/office/infopath/2007/PartnerControls">
          <TermName xmlns="http://schemas.microsoft.com/office/infopath/2007/PartnerControls">4-Dioxane</TermName>
          <TermId xmlns="http://schemas.microsoft.com/office/infopath/2007/PartnerControls">bf64b111-894a-4290-83e0-65376ddb115f</TermId>
        </TermInfo>
        <TermInfo xmlns="http://schemas.microsoft.com/office/infopath/2007/PartnerControls">
          <TermName xmlns="http://schemas.microsoft.com/office/infopath/2007/PartnerControls">supplemental analysis</TermName>
          <TermId xmlns="http://schemas.microsoft.com/office/infopath/2007/PartnerControls">86ad051f-5238-4a42-85a7-db6b77f68e91</TermId>
        </TermInfo>
        <TermInfo xmlns="http://schemas.microsoft.com/office/infopath/2007/PartnerControls">
          <TermName xmlns="http://schemas.microsoft.com/office/infopath/2007/PartnerControls">1</TermName>
          <TermId xmlns="http://schemas.microsoft.com/office/infopath/2007/PartnerControls">c336805b-d1eb-4da3-af00-9e96e80ec61e</TermId>
        </TermInfo>
        <TermInfo xmlns="http://schemas.microsoft.com/office/infopath/2007/PartnerControls">
          <TermName xmlns="http://schemas.microsoft.com/office/infopath/2007/PartnerControls">consumer exposure</TermName>
          <TermId xmlns="http://schemas.microsoft.com/office/infopath/2007/PartnerControls">c4236f11-4fb2-4664-b6b0-2aff6702c2a0</TermId>
        </TermInfo>
      </Terms>
    </TaxKeywordTaxHTField>
    <Record xmlns="4ffa91fb-a0ff-4ac5-b2db-65c790d184a4">Shared</Record>
    <Rights xmlns="4ffa91fb-a0ff-4ac5-b2db-65c790d184a4" xsi:nil="true"/>
    <Document_x0020_Creation_x0020_Date xmlns="4ffa91fb-a0ff-4ac5-b2db-65c790d184a4">2020-12-30T15:58:33+00:00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PublishingExpirationDate xmlns="http://schemas.microsoft.com/sharepoint/v3" xsi:nil="true"/>
    <Creator xmlns="4ffa91fb-a0ff-4ac5-b2db-65c790d184a4">
      <UserInfo>
        <DisplayName/>
        <AccountId xsi:nil="true"/>
        <AccountType/>
      </UserInfo>
    </Creator>
    <EPA_x0020_Related_x0020_Documents xmlns="4ffa91fb-a0ff-4ac5-b2db-65c790d184a4" xsi:nil="true"/>
    <PublishingStartDate xmlns="http://schemas.microsoft.com/sharepoint/v3" xsi:nil="true"/>
    <EPA_x0020_Contributor xmlns="4ffa91fb-a0ff-4ac5-b2db-65c790d184a4">
      <UserInfo>
        <DisplayName/>
        <AccountId xsi:nil="true"/>
        <AccountType/>
      </UserInfo>
    </EPA_x0020_Contributor>
    <TaxCatchAll xmlns="4ffa91fb-a0ff-4ac5-b2db-65c790d184a4">
      <Value>1255</Value>
      <Value>1253</Value>
      <Value>1283</Value>
      <Value>1197</Value>
      <Value>1281</Value>
      <Value>1074</Value>
      <Value>1207</Value>
    </TaxCatchAll>
  </documentManagement>
</p:properties>
</file>

<file path=customXml/itemProps1.xml><?xml version="1.0" encoding="utf-8"?>
<ds:datastoreItem xmlns:ds="http://schemas.openxmlformats.org/officeDocument/2006/customXml" ds:itemID="{C10CBCEA-8965-479E-9C13-9C450B6B7589}"/>
</file>

<file path=customXml/itemProps2.xml><?xml version="1.0" encoding="utf-8"?>
<ds:datastoreItem xmlns:ds="http://schemas.openxmlformats.org/officeDocument/2006/customXml" ds:itemID="{B382A8BD-41F3-4F6E-9816-7D884F2A0B45}"/>
</file>

<file path=customXml/itemProps3.xml><?xml version="1.0" encoding="utf-8"?>
<ds:datastoreItem xmlns:ds="http://schemas.openxmlformats.org/officeDocument/2006/customXml" ds:itemID="{04123A08-3760-46B5-91C9-2E6ACF3C1379}"/>
</file>

<file path=customXml/itemProps4.xml><?xml version="1.0" encoding="utf-8"?>
<ds:datastoreItem xmlns:ds="http://schemas.openxmlformats.org/officeDocument/2006/customXml" ds:itemID="{8A29767C-5E60-4441-9530-119BDCC43A4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Cover Page</vt:lpstr>
      <vt:lpstr>Table of Contents</vt:lpstr>
      <vt:lpstr>Acute Inhalation Results</vt:lpstr>
      <vt:lpstr>Chronic Inhalation Results</vt:lpstr>
      <vt:lpstr>Acute Dermal Results</vt:lpstr>
      <vt:lpstr>Chronic Dermal Results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Risk Evaluation for 1,4-Dioxane Supplemental Information File on Consumer Exposure Modeling Results and Risk Estimates </dc:title>
  <dc:subject>1,4-Dioxane Consumer Exposure Modeling Results and Risk Estimates </dc:subject>
  <dc:creator>US EPA</dc:creator>
  <cp:keywords>1,4-dioxane, supplemental analysis, exposure modeling, consumer exposure, results, risk estimates</cp:keywords>
  <cp:lastModifiedBy>Sarraino, Stephanie</cp:lastModifiedBy>
  <dcterms:created xsi:type="dcterms:W3CDTF">2020-09-17T18:47:42Z</dcterms:created>
  <dcterms:modified xsi:type="dcterms:W3CDTF">2020-12-30T15:46:49Z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0x010100ECF399A647EE324A8A7E44B73C8FCD27</vt:lpwstr>
  </property>
  <property fmtid="{D5CDD505-2E9C-101B-9397-08002B2CF9AE}" pid="3" name="TaxKeyword">
    <vt:lpwstr>1255;#results|f3ef1d27-2e8f-4592-95a7-6f4c88ff7bae;#1253;#risk estimates|ce089f71-7dff-46ae-b63d-0d3ccadc9073;#1283;#exposure modeling|9f05d432-48ea-43af-a646-7e684f8d47dd;#1197;#4-Dioxane|bf64b111-894a-4290-83e0-65376ddb115f;#1281;#supplemental analysis|86ad051f-5238-4a42-85a7-db6b77f68e91;#1074;#1|c336805b-d1eb-4da3-af00-9e96e80ec61e;#1207;#consumer exposure|c4236f11-4fb2-4664-b6b0-2aff6702c2a0</vt:lpwstr>
  </property>
  <property fmtid="{D5CDD505-2E9C-101B-9397-08002B2CF9AE}" pid="4" name="EPA Subject">
    <vt:lpwstr/>
  </property>
  <property fmtid="{D5CDD505-2E9C-101B-9397-08002B2CF9AE}" pid="5" name="Document Type">
    <vt:lpwstr/>
  </property>
</Properties>
</file>